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5" windowHeight="5655" activeTab="0"/>
  </bookViews>
  <sheets>
    <sheet name="1.pielikums" sheetId="1" r:id="rId1"/>
    <sheet name="2.pielikums" sheetId="2" r:id="rId2"/>
  </sheets>
  <definedNames>
    <definedName name="_xlnm.Print_Area" localSheetId="0">'1.pielikums'!$A$1:$P$103</definedName>
    <definedName name="_xlnm.Print_Area" localSheetId="1">'2.pielikums'!$A$1:$R$38</definedName>
    <definedName name="_xlnm.Print_Titles" localSheetId="0">'1.pielikums'!$5:$6</definedName>
    <definedName name="_xlnm.Print_Titles" localSheetId="1">'2.pielikums'!$5:$8</definedName>
    <definedName name="Excel_BuiltIn__FilterDatabase_1">'1.pielikums'!#REF!</definedName>
    <definedName name="Excel_BuiltIn_Print_Titles_1" localSheetId="1">'2.pielikums'!$A$5:$IO$8</definedName>
    <definedName name="Excel_BuiltIn_Print_Titles_1">'1.pielikums'!$A$5:$IT$6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8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DRN-83368
mērķdot ceļiem 21734
pamatbudžets 271605</t>
        </r>
      </text>
    </comment>
    <comment ref="D87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DRN-83368
mērķdot ceļiem 21734
pamatbudžets 271605</t>
        </r>
      </text>
    </comment>
  </commentList>
</comments>
</file>

<file path=xl/sharedStrings.xml><?xml version="1.0" encoding="utf-8"?>
<sst xmlns="http://schemas.openxmlformats.org/spreadsheetml/2006/main" count="251" uniqueCount="226">
  <si>
    <t xml:space="preserve">Klasifikācijas kods </t>
  </si>
  <si>
    <t>Rādītāju nosaukums</t>
  </si>
  <si>
    <t>A</t>
  </si>
  <si>
    <t>B</t>
  </si>
  <si>
    <t>I.</t>
  </si>
  <si>
    <t>KOPĀ IEŅĒMUMI</t>
  </si>
  <si>
    <t>II.</t>
  </si>
  <si>
    <t>KOPĀ IZDEVUMI</t>
  </si>
  <si>
    <t>II.1</t>
  </si>
  <si>
    <t>Izdevumi atbilstoši funkcionālajām kategorijām</t>
  </si>
  <si>
    <t>01.000</t>
  </si>
  <si>
    <t>Vispārējie valdības dienesti</t>
  </si>
  <si>
    <t>02.000</t>
  </si>
  <si>
    <t>Aizsardzība</t>
  </si>
  <si>
    <t>03.000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</si>
  <si>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</si>
  <si>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</si>
  <si>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</si>
  <si>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</si>
  <si>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</si>
  <si>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</si>
  <si>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Teritoriju un mājokļu apsaimniekošana</t>
  </si>
  <si>
    <t>07.000</t>
  </si>
  <si>
    <t>Veselība</t>
  </si>
  <si>
    <t>08.000</t>
  </si>
  <si>
    <t>Atpūta, kultūra un reliģija</t>
  </si>
  <si>
    <t>09.000</t>
  </si>
  <si>
    <t>Izglītība</t>
  </si>
  <si>
    <t>10.000</t>
  </si>
  <si>
    <t>Sociālā aizsardzība</t>
  </si>
  <si>
    <t>1.1.</t>
  </si>
  <si>
    <t>1.2.</t>
  </si>
  <si>
    <t>Aizņēmumi</t>
  </si>
  <si>
    <t xml:space="preserve">______________________pašvaldības </t>
  </si>
  <si>
    <t>_____.______._______saistošajiem noteikumiem Nr.______</t>
  </si>
  <si>
    <t>Domes priekšsēdētājs ______________________________________________________</t>
  </si>
  <si>
    <t>(amats, vārds, uzvārds, paraksts)</t>
  </si>
  <si>
    <t>Sagatavotājs _________________________________________________________________________________</t>
  </si>
  <si>
    <t>(amats, vārds, uzvārds)</t>
  </si>
  <si>
    <t>Tālrunis ___________________</t>
  </si>
  <si>
    <t>E-pasts ____________________</t>
  </si>
  <si>
    <t>2.pielikums</t>
  </si>
  <si>
    <t>x</t>
  </si>
  <si>
    <t>(euro)</t>
  </si>
  <si>
    <t>Aizdevējs</t>
  </si>
  <si>
    <t>Mērķis</t>
  </si>
  <si>
    <t>C</t>
  </si>
  <si>
    <t>D</t>
  </si>
  <si>
    <t>E</t>
  </si>
  <si>
    <t>KOPĀ:</t>
  </si>
  <si>
    <t>Nr.p.k.</t>
  </si>
  <si>
    <t>Domes lēmums</t>
  </si>
  <si>
    <t>Līguma noslēgšanas datums</t>
  </si>
  <si>
    <t>Saistību apmērs</t>
  </si>
  <si>
    <t>n</t>
  </si>
  <si>
    <t>n+1</t>
  </si>
  <si>
    <t>n+2</t>
  </si>
  <si>
    <t>n+3</t>
  </si>
  <si>
    <t>n+4</t>
  </si>
  <si>
    <t>n+5</t>
  </si>
  <si>
    <t>n+6</t>
  </si>
  <si>
    <t>turpmākajos gados</t>
  </si>
  <si>
    <t>pavisam (1.+2.+3.+4.+ 5+.6.+7.+8.)</t>
  </si>
  <si>
    <t>Galvojumi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</si>
  <si>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</si>
  <si>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</si>
  <si>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</si>
  <si>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</si>
  <si>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Plānotie ieņēmumi un naudas atlikums kopā</t>
  </si>
  <si>
    <t>____________________________________pašvaldības 20____.gada saistību apmērs saimnieciskajā gadā un turpmākajos gados</t>
  </si>
  <si>
    <t>Atmaksas termiņš</t>
  </si>
  <si>
    <t>Aizņēmuma līguma summa, euro</t>
  </si>
  <si>
    <t>Parāds uz pārskata gada sākumu, euro</t>
  </si>
  <si>
    <t>F</t>
  </si>
  <si>
    <t>G</t>
  </si>
  <si>
    <t>H</t>
  </si>
  <si>
    <t>01.100</t>
  </si>
  <si>
    <t>novada domes izdevumu plāns</t>
  </si>
  <si>
    <t>sabiedriskās attiecības</t>
  </si>
  <si>
    <t>deputāti</t>
  </si>
  <si>
    <t>saimnieciskā nodaļa</t>
  </si>
  <si>
    <t>kac</t>
  </si>
  <si>
    <t>ainēmumu apkalpošana</t>
  </si>
  <si>
    <t>parakstu vākšanas nodrošināšana</t>
  </si>
  <si>
    <t>līdzekļi naparedzētiem gadījumiem</t>
  </si>
  <si>
    <t>transferti izgļītības pakalpojumiem</t>
  </si>
  <si>
    <t>darba drošība un aizsardzība</t>
  </si>
  <si>
    <t>Bērnu vasaras nodarbinātība</t>
  </si>
  <si>
    <t>atbalsts maziem un vidējiem uzņēmējiem</t>
  </si>
  <si>
    <t>no hobija uz biznesu -pārrobežu projekts</t>
  </si>
  <si>
    <t>APSD pašvaldībā no NVA līdzekļiem</t>
  </si>
  <si>
    <t>būvvalde</t>
  </si>
  <si>
    <t>autoceļu uzturēšana no autoceļu mērķdotācijas</t>
  </si>
  <si>
    <t>autoceļu uzturēšana no pamatbudžeta</t>
  </si>
  <si>
    <t>tūrisms</t>
  </si>
  <si>
    <t>Projekts Ceļu 3.kārta</t>
  </si>
  <si>
    <t>atkritumu apsaimniekošana</t>
  </si>
  <si>
    <t>kanalizācijas  izdevumi</t>
  </si>
  <si>
    <t>dabas resursu nodoklis</t>
  </si>
  <si>
    <t>parka un zaļās zonas uzturēšana</t>
  </si>
  <si>
    <t>ūdens apgāde</t>
  </si>
  <si>
    <t>pirts</t>
  </si>
  <si>
    <t>kapsētas</t>
  </si>
  <si>
    <t>Kristīgās skolas ēkas uzturēšana</t>
  </si>
  <si>
    <t>kultūras pasākumi</t>
  </si>
  <si>
    <t>sports</t>
  </si>
  <si>
    <t>bibliotēka</t>
  </si>
  <si>
    <t>muzejs</t>
  </si>
  <si>
    <t>kultūras nams</t>
  </si>
  <si>
    <t>darbs ar jauniešiem</t>
  </si>
  <si>
    <t>mērķdotācija kolektīvu vadītājiem</t>
  </si>
  <si>
    <t>muzeja telpu atjaunošana</t>
  </si>
  <si>
    <t>aprīkojuma iegāde kultūras namam</t>
  </si>
  <si>
    <t>tautas tērpu iegāde jauktajam korim</t>
  </si>
  <si>
    <t>akustiskās sistēmas iegāde kultūras namam</t>
  </si>
  <si>
    <t>aušanas inventāra iegāde</t>
  </si>
  <si>
    <t>bāriņtiesa</t>
  </si>
  <si>
    <t>pabalsti ģimenēm ar bērniem</t>
  </si>
  <si>
    <t>veļas māja</t>
  </si>
  <si>
    <t>sociālie pabalsti</t>
  </si>
  <si>
    <t>asistenta pakalpojumi</t>
  </si>
  <si>
    <t>pabalsti ārkārtas situācijai</t>
  </si>
  <si>
    <t>sociālais dienests</t>
  </si>
  <si>
    <t>pirmsskolas izglītības iestāde</t>
  </si>
  <si>
    <t>drn atlikums</t>
  </si>
  <si>
    <t>ceļu atlikums</t>
  </si>
  <si>
    <t>pamatatlikums</t>
  </si>
  <si>
    <t>kredīta atmaksa</t>
  </si>
  <si>
    <t>mērķdotācija pirmsskolas pedagogiem</t>
  </si>
  <si>
    <t>mērķdotācija vidusskolas pedagogiem</t>
  </si>
  <si>
    <t>individuālo kompetenču projekts</t>
  </si>
  <si>
    <t>vidusskola</t>
  </si>
  <si>
    <t>ēdināšanas bloks vidusskolā</t>
  </si>
  <si>
    <t>MMs pedagogi no pašvaldības</t>
  </si>
  <si>
    <t>mērķdotācija MMs pedagogiem</t>
  </si>
  <si>
    <t>MMs pašvaldības finansējums</t>
  </si>
  <si>
    <t>skolēnu biļetes</t>
  </si>
  <si>
    <t>vadības funkciju nodrošināšana</t>
  </si>
  <si>
    <t>skolēnu autobuss</t>
  </si>
  <si>
    <t>tāmes kods Visvarī</t>
  </si>
  <si>
    <t>43</t>
  </si>
  <si>
    <t>39</t>
  </si>
  <si>
    <t>66</t>
  </si>
  <si>
    <t>38</t>
  </si>
  <si>
    <t>77</t>
  </si>
  <si>
    <t>36</t>
  </si>
  <si>
    <t>47</t>
  </si>
  <si>
    <t>23</t>
  </si>
  <si>
    <t>63</t>
  </si>
  <si>
    <t>24</t>
  </si>
  <si>
    <t>16</t>
  </si>
  <si>
    <t>15</t>
  </si>
  <si>
    <t>17</t>
  </si>
  <si>
    <t>19.3</t>
  </si>
  <si>
    <t>19</t>
  </si>
  <si>
    <t>19.2</t>
  </si>
  <si>
    <t>18</t>
  </si>
  <si>
    <t>02</t>
  </si>
  <si>
    <t>19.1</t>
  </si>
  <si>
    <t>09.7</t>
  </si>
  <si>
    <t>09.6</t>
  </si>
  <si>
    <t>08.1</t>
  </si>
  <si>
    <t>57</t>
  </si>
  <si>
    <t>09.10</t>
  </si>
  <si>
    <t>09</t>
  </si>
  <si>
    <t>08</t>
  </si>
  <si>
    <t>06</t>
  </si>
  <si>
    <t>30</t>
  </si>
  <si>
    <t>12</t>
  </si>
  <si>
    <t>68.1</t>
  </si>
  <si>
    <t>52</t>
  </si>
  <si>
    <t>05</t>
  </si>
  <si>
    <t>11</t>
  </si>
  <si>
    <t>14</t>
  </si>
  <si>
    <t>34.5</t>
  </si>
  <si>
    <t>44</t>
  </si>
  <si>
    <t>13</t>
  </si>
  <si>
    <t>62</t>
  </si>
  <si>
    <t>22.1</t>
  </si>
  <si>
    <t>22.5</t>
  </si>
  <si>
    <t>21</t>
  </si>
  <si>
    <t>50</t>
  </si>
  <si>
    <t>46</t>
  </si>
  <si>
    <t>45</t>
  </si>
  <si>
    <t>50.1</t>
  </si>
  <si>
    <t>75</t>
  </si>
  <si>
    <t>98.1</t>
  </si>
  <si>
    <t>26</t>
  </si>
  <si>
    <t>04</t>
  </si>
  <si>
    <t>51</t>
  </si>
  <si>
    <t>78</t>
  </si>
  <si>
    <t>01.4</t>
  </si>
  <si>
    <t>41</t>
  </si>
  <si>
    <t>55</t>
  </si>
  <si>
    <t>01</t>
  </si>
  <si>
    <t>09.3</t>
  </si>
  <si>
    <t>Skolas soma</t>
  </si>
  <si>
    <t>88</t>
  </si>
  <si>
    <t>95</t>
  </si>
  <si>
    <t>III</t>
  </si>
  <si>
    <t>Finansēšana</t>
  </si>
  <si>
    <t>Naudas atlikums uz 01.01.2020.</t>
  </si>
  <si>
    <t>naudas atlikums uz 01.01.2020</t>
  </si>
  <si>
    <t>naudas atlikums uz 01.01.2021</t>
  </si>
  <si>
    <r>
      <t xml:space="preserve">Apstiprināts 2020_.gada </t>
    </r>
    <r>
      <rPr>
        <b/>
        <sz val="10"/>
        <rFont val="Times New Roman"/>
        <family val="1"/>
      </rPr>
      <t>izdevumu kopsavilkuma</t>
    </r>
    <r>
      <rPr>
        <sz val="10"/>
        <rFont val="Times New Roman"/>
        <family val="1"/>
      </rPr>
      <t xml:space="preserve"> plāns</t>
    </r>
  </si>
  <si>
    <t>Ilgtermiņa kredītssaistību palielināšanas ceļiu projekts 3. kārta</t>
  </si>
  <si>
    <t>aizņēmumi</t>
  </si>
  <si>
    <t xml:space="preserve">kopā atlikums </t>
  </si>
  <si>
    <t>Atalgojums  EKK  1100</t>
  </si>
  <si>
    <t xml:space="preserve">DDVSAOI EKK 1200  </t>
  </si>
  <si>
    <t xml:space="preserve">Komandējumi EKK 2100 </t>
  </si>
  <si>
    <t>Pakalpojumi EKK 2200</t>
  </si>
  <si>
    <t>Krājumi EKK 2300</t>
  </si>
  <si>
    <t>Periodikas iegāde  EKK2400</t>
  </si>
  <si>
    <t>Nnodokļi EKK2500</t>
  </si>
  <si>
    <t>Supsīdijas un dotācijas  EKK3000</t>
  </si>
  <si>
    <t>Procentu izdevumi EKK 4000</t>
  </si>
  <si>
    <t>Pamatkapitāla veidošana EKK 5000</t>
  </si>
  <si>
    <t>Sociālie pabalsti EKK 6000</t>
  </si>
  <si>
    <t>Transferti , uzturēšanas izdevumi 7000</t>
  </si>
  <si>
    <t xml:space="preserve">Baltinavas novada_pašvaldības </t>
  </si>
  <si>
    <t>Tālrunis _64521215</t>
  </si>
  <si>
    <t>E-pasts finanses@baltinava.lv</t>
  </si>
  <si>
    <t>Domes priekšsēdētājs                           Sarmīte Tabore</t>
  </si>
  <si>
    <t>Sagatavotājs                   Finanšu nodaļas vadītāja                       Ināra Supe</t>
  </si>
  <si>
    <t>Baltinavas novada pašvaldības 2020.gada pamatbudžets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</si>
</sst>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\.0"/>
  </numFmts>
  <fonts count="58">
    <font>
      <sz val="10"/>
      <name val="Arial"/>
      <family val="2"/>
    </font>
    <font>
      <sz val="10"/>
      <name val="BaltHelvetica"/>
      <family val="0"/>
    </font>
    <font>
      <sz val="10"/>
      <name val="BaltGaramond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9"/>
      <color indexed="9"/>
      <name val="Times New Roman"/>
      <family val="1"/>
    </font>
    <font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7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ill="0" applyBorder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  <xf numFmtId="170" fontId="2" fillId="33" borderId="0" applyBorder="0" applyProtection="0">
      <alignment/>
    </xf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 indent="1"/>
    </xf>
    <xf numFmtId="3" fontId="6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3" fontId="3" fillId="0" borderId="0" xfId="64" applyNumberFormat="1" applyFont="1" applyFill="1" applyBorder="1" applyAlignment="1">
      <alignment horizontal="right"/>
      <protection/>
    </xf>
    <xf numFmtId="0" fontId="9" fillId="0" borderId="0" xfId="64" applyFont="1" applyFill="1" applyBorder="1" applyAlignment="1">
      <alignment horizontal="left" vertical="center"/>
      <protection/>
    </xf>
    <xf numFmtId="0" fontId="5" fillId="0" borderId="0" xfId="0" applyNumberFormat="1" applyFont="1" applyFill="1" applyAlignment="1">
      <alignment vertical="center" wrapText="1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/>
    </xf>
    <xf numFmtId="0" fontId="3" fillId="34" borderId="0" xfId="75" applyFont="1" applyFill="1" applyBorder="1" applyAlignment="1" applyProtection="1">
      <alignment vertical="center"/>
      <protection locked="0"/>
    </xf>
    <xf numFmtId="0" fontId="3" fillId="0" borderId="0" xfId="75" applyFont="1" applyBorder="1" applyProtection="1">
      <alignment/>
      <protection locked="0"/>
    </xf>
    <xf numFmtId="0" fontId="3" fillId="0" borderId="0" xfId="75" applyFont="1" applyProtection="1">
      <alignment/>
      <protection/>
    </xf>
    <xf numFmtId="0" fontId="3" fillId="0" borderId="0" xfId="75" applyFont="1" applyProtection="1">
      <alignment/>
      <protection locked="0"/>
    </xf>
    <xf numFmtId="0" fontId="11" fillId="0" borderId="0" xfId="75" applyFont="1" applyAlignment="1" applyProtection="1">
      <alignment horizontal="right"/>
      <protection locked="0"/>
    </xf>
    <xf numFmtId="0" fontId="3" fillId="0" borderId="0" xfId="75" applyFont="1">
      <alignment/>
      <protection/>
    </xf>
    <xf numFmtId="0" fontId="3" fillId="34" borderId="0" xfId="75" applyFont="1" applyFill="1" applyBorder="1" applyAlignment="1" applyProtection="1">
      <alignment horizontal="center" vertical="center" wrapText="1"/>
      <protection/>
    </xf>
    <xf numFmtId="0" fontId="7" fillId="0" borderId="0" xfId="75" applyFont="1" applyFill="1" applyBorder="1" applyAlignment="1" applyProtection="1">
      <alignment horizontal="center" wrapText="1"/>
      <protection/>
    </xf>
    <xf numFmtId="0" fontId="7" fillId="0" borderId="0" xfId="75" applyFont="1" applyFill="1" applyBorder="1" applyAlignment="1" applyProtection="1">
      <alignment horizontal="center" vertical="center" wrapText="1"/>
      <protection/>
    </xf>
    <xf numFmtId="0" fontId="3" fillId="0" borderId="0" xfId="75" applyFont="1" applyBorder="1" applyAlignment="1" applyProtection="1">
      <alignment horizontal="center" wrapText="1"/>
      <protection/>
    </xf>
    <xf numFmtId="0" fontId="5" fillId="34" borderId="0" xfId="75" applyFont="1" applyFill="1" applyBorder="1" applyAlignment="1" applyProtection="1">
      <alignment horizontal="center" vertical="center" wrapText="1"/>
      <protection/>
    </xf>
    <xf numFmtId="0" fontId="5" fillId="0" borderId="0" xfId="75" applyFont="1" applyFill="1" applyBorder="1" applyAlignment="1" applyProtection="1">
      <alignment horizontal="center"/>
      <protection/>
    </xf>
    <xf numFmtId="0" fontId="5" fillId="0" borderId="0" xfId="75" applyFont="1" applyBorder="1" applyAlignment="1" applyProtection="1">
      <alignment horizontal="center" wrapText="1"/>
      <protection/>
    </xf>
    <xf numFmtId="0" fontId="3" fillId="0" borderId="0" xfId="75" applyFont="1" applyFill="1" applyBorder="1" applyProtection="1">
      <alignment/>
      <protection locked="0"/>
    </xf>
    <xf numFmtId="0" fontId="3" fillId="0" borderId="0" xfId="75" applyFont="1" applyFill="1" applyBorder="1" applyAlignment="1" applyProtection="1">
      <alignment horizontal="center"/>
      <protection/>
    </xf>
    <xf numFmtId="0" fontId="3" fillId="34" borderId="0" xfId="75" applyFont="1" applyFill="1" applyBorder="1" applyAlignment="1" applyProtection="1">
      <alignment horizontal="center" vertical="center" wrapText="1"/>
      <protection locked="0"/>
    </xf>
    <xf numFmtId="0" fontId="3" fillId="0" borderId="0" xfId="75" applyFont="1" applyFill="1" applyBorder="1" applyAlignment="1" applyProtection="1">
      <alignment horizontal="center" vertical="center" wrapText="1"/>
      <protection locked="0"/>
    </xf>
    <xf numFmtId="0" fontId="3" fillId="0" borderId="0" xfId="75" applyFont="1" applyFill="1" applyBorder="1" applyAlignment="1" applyProtection="1">
      <alignment horizontal="center" vertical="center" wrapText="1"/>
      <protection/>
    </xf>
    <xf numFmtId="0" fontId="3" fillId="0" borderId="0" xfId="75" applyFont="1" applyBorder="1" applyAlignment="1" applyProtection="1">
      <alignment horizontal="center" vertical="center" wrapText="1"/>
      <protection locked="0"/>
    </xf>
    <xf numFmtId="0" fontId="5" fillId="0" borderId="0" xfId="75" applyFont="1" applyFill="1" applyBorder="1" applyAlignment="1" applyProtection="1">
      <alignment horizontal="right" vertical="center" wrapText="1"/>
      <protection locked="0"/>
    </xf>
    <xf numFmtId="49" fontId="5" fillId="0" borderId="0" xfId="75" applyNumberFormat="1" applyFont="1" applyBorder="1" applyAlignment="1" applyProtection="1">
      <alignment horizontal="center" vertical="center" wrapText="1"/>
      <protection locked="0"/>
    </xf>
    <xf numFmtId="49" fontId="5" fillId="0" borderId="0" xfId="75" applyNumberFormat="1" applyFont="1" applyBorder="1" applyAlignment="1" applyProtection="1">
      <alignment wrapText="1"/>
      <protection locked="0"/>
    </xf>
    <xf numFmtId="49" fontId="5" fillId="0" borderId="0" xfId="75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75" applyNumberFormat="1" applyFont="1" applyFill="1" applyBorder="1" applyAlignment="1" applyProtection="1">
      <alignment vertical="center" wrapText="1"/>
      <protection locked="0"/>
    </xf>
    <xf numFmtId="49" fontId="6" fillId="0" borderId="0" xfId="75" applyNumberFormat="1" applyFont="1" applyBorder="1" applyAlignment="1" applyProtection="1">
      <alignment vertical="center" wrapText="1"/>
      <protection locked="0"/>
    </xf>
    <xf numFmtId="3" fontId="5" fillId="0" borderId="0" xfId="75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75" applyNumberFormat="1" applyFont="1" applyFill="1" applyBorder="1" applyAlignment="1" applyProtection="1">
      <alignment wrapText="1"/>
      <protection locked="0"/>
    </xf>
    <xf numFmtId="49" fontId="5" fillId="0" borderId="0" xfId="75" applyNumberFormat="1" applyFont="1" applyBorder="1" applyAlignment="1" applyProtection="1">
      <alignment vertical="center" wrapText="1"/>
      <protection locked="0"/>
    </xf>
    <xf numFmtId="49" fontId="11" fillId="0" borderId="0" xfId="75" applyNumberFormat="1" applyFont="1" applyAlignment="1" applyProtection="1">
      <alignment vertical="center" wrapText="1"/>
      <protection/>
    </xf>
    <xf numFmtId="0" fontId="5" fillId="0" borderId="0" xfId="75" applyFont="1" applyAlignment="1" applyProtection="1">
      <alignment vertical="center"/>
      <protection locked="0"/>
    </xf>
    <xf numFmtId="0" fontId="5" fillId="0" borderId="0" xfId="75" applyFont="1" applyBorder="1" applyAlignment="1" applyProtection="1">
      <alignment vertical="center"/>
      <protection/>
    </xf>
    <xf numFmtId="49" fontId="3" fillId="0" borderId="0" xfId="75" applyNumberFormat="1" applyFont="1" applyFill="1" applyBorder="1" applyProtection="1">
      <alignment/>
      <protection locked="0"/>
    </xf>
    <xf numFmtId="49" fontId="3" fillId="0" borderId="0" xfId="75" applyNumberFormat="1" applyFont="1" applyBorder="1" applyProtection="1">
      <alignment/>
      <protection locked="0"/>
    </xf>
    <xf numFmtId="49" fontId="12" fillId="0" borderId="0" xfId="75" applyNumberFormat="1" applyFont="1" applyProtection="1">
      <alignment/>
      <protection locked="0"/>
    </xf>
    <xf numFmtId="0" fontId="12" fillId="0" borderId="0" xfId="75" applyFont="1" applyProtection="1">
      <alignment/>
      <protection locked="0"/>
    </xf>
    <xf numFmtId="0" fontId="3" fillId="0" borderId="0" xfId="75" applyFont="1" applyAlignment="1" applyProtection="1">
      <alignment/>
      <protection locked="0"/>
    </xf>
    <xf numFmtId="0" fontId="5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11" xfId="75" applyFont="1" applyFill="1" applyBorder="1" applyAlignment="1" applyProtection="1">
      <alignment horizontal="center" vertical="center" wrapText="1"/>
      <protection/>
    </xf>
    <xf numFmtId="0" fontId="6" fillId="0" borderId="11" xfId="75" applyFont="1" applyFill="1" applyBorder="1" applyAlignment="1" applyProtection="1">
      <alignment horizontal="center" vertical="center" wrapText="1"/>
      <protection/>
    </xf>
    <xf numFmtId="49" fontId="5" fillId="0" borderId="11" xfId="75" applyNumberFormat="1" applyFont="1" applyBorder="1" applyAlignment="1" applyProtection="1">
      <alignment horizontal="center" wrapText="1"/>
      <protection/>
    </xf>
    <xf numFmtId="0" fontId="5" fillId="0" borderId="11" xfId="75" applyFont="1" applyFill="1" applyBorder="1" applyAlignment="1" applyProtection="1">
      <alignment horizontal="center" wrapText="1"/>
      <protection/>
    </xf>
    <xf numFmtId="0" fontId="5" fillId="0" borderId="11" xfId="75" applyFont="1" applyBorder="1" applyAlignment="1" applyProtection="1">
      <alignment horizontal="center" wrapText="1"/>
      <protection/>
    </xf>
    <xf numFmtId="49" fontId="7" fillId="0" borderId="11" xfId="75" applyNumberFormat="1" applyFont="1" applyBorder="1" applyAlignment="1" applyProtection="1">
      <alignment wrapText="1"/>
      <protection/>
    </xf>
    <xf numFmtId="49" fontId="4" fillId="0" borderId="11" xfId="75" applyNumberFormat="1" applyFont="1" applyBorder="1" applyAlignment="1" applyProtection="1">
      <alignment horizontal="left" wrapText="1"/>
      <protection/>
    </xf>
    <xf numFmtId="0" fontId="5" fillId="0" borderId="11" xfId="75" applyFont="1" applyFill="1" applyBorder="1" applyAlignment="1" applyProtection="1">
      <alignment horizontal="center"/>
      <protection/>
    </xf>
    <xf numFmtId="49" fontId="5" fillId="0" borderId="11" xfId="75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75" applyNumberFormat="1" applyFont="1" applyFill="1" applyBorder="1" applyAlignment="1" applyProtection="1">
      <alignment horizontal="left" vertical="center" wrapText="1"/>
      <protection locked="0"/>
    </xf>
    <xf numFmtId="3" fontId="5" fillId="0" borderId="11" xfId="75" applyNumberFormat="1" applyFont="1" applyFill="1" applyBorder="1" applyAlignment="1" applyProtection="1">
      <alignment horizontal="right" vertical="center"/>
      <protection locked="0"/>
    </xf>
    <xf numFmtId="3" fontId="6" fillId="0" borderId="11" xfId="75" applyNumberFormat="1" applyFont="1" applyFill="1" applyBorder="1" applyAlignment="1" applyProtection="1">
      <alignment horizontal="right" vertical="center" wrapText="1"/>
      <protection/>
    </xf>
    <xf numFmtId="49" fontId="5" fillId="0" borderId="11" xfId="75" applyNumberFormat="1" applyFont="1" applyBorder="1" applyAlignment="1" applyProtection="1">
      <alignment horizontal="center" vertical="center" wrapText="1"/>
      <protection locked="0"/>
    </xf>
    <xf numFmtId="49" fontId="6" fillId="0" borderId="11" xfId="75" applyNumberFormat="1" applyFont="1" applyBorder="1" applyAlignment="1" applyProtection="1">
      <alignment horizontal="left" vertical="center" wrapText="1"/>
      <protection locked="0"/>
    </xf>
    <xf numFmtId="49" fontId="3" fillId="0" borderId="11" xfId="75" applyNumberFormat="1" applyFont="1" applyBorder="1" applyAlignment="1" applyProtection="1">
      <alignment horizontal="center" vertical="center" wrapText="1"/>
      <protection locked="0"/>
    </xf>
    <xf numFmtId="49" fontId="3" fillId="0" borderId="11" xfId="75" applyNumberFormat="1" applyFont="1" applyBorder="1" applyAlignment="1" applyProtection="1">
      <alignment wrapText="1"/>
      <protection locked="0"/>
    </xf>
    <xf numFmtId="0" fontId="3" fillId="0" borderId="11" xfId="75" applyFont="1" applyFill="1" applyBorder="1" applyAlignment="1" applyProtection="1">
      <alignment horizontal="right" vertical="center" wrapText="1"/>
      <protection locked="0"/>
    </xf>
    <xf numFmtId="0" fontId="3" fillId="0" borderId="11" xfId="75" applyFont="1" applyFill="1" applyBorder="1" applyAlignment="1" applyProtection="1">
      <alignment horizontal="right" wrapText="1"/>
      <protection/>
    </xf>
    <xf numFmtId="49" fontId="6" fillId="0" borderId="11" xfId="75" applyNumberFormat="1" applyFont="1" applyBorder="1" applyAlignment="1" applyProtection="1">
      <alignment horizontal="left" wrapText="1"/>
      <protection locked="0"/>
    </xf>
    <xf numFmtId="49" fontId="6" fillId="0" borderId="11" xfId="75" applyNumberFormat="1" applyFont="1" applyBorder="1" applyAlignment="1" applyProtection="1">
      <alignment wrapText="1"/>
      <protection locked="0"/>
    </xf>
    <xf numFmtId="0" fontId="5" fillId="0" borderId="11" xfId="75" applyFont="1" applyFill="1" applyBorder="1" applyAlignment="1" applyProtection="1">
      <alignment horizontal="right" vertical="center" wrapText="1"/>
      <protection locked="0"/>
    </xf>
    <xf numFmtId="0" fontId="5" fillId="0" borderId="11" xfId="75" applyFont="1" applyFill="1" applyBorder="1" applyAlignment="1" applyProtection="1">
      <alignment horizontal="right" wrapText="1"/>
      <protection/>
    </xf>
    <xf numFmtId="49" fontId="5" fillId="0" borderId="11" xfId="75" applyNumberFormat="1" applyFont="1" applyBorder="1" applyAlignment="1" applyProtection="1">
      <alignment horizontal="left" vertical="center" wrapText="1"/>
      <protection locked="0"/>
    </xf>
    <xf numFmtId="49" fontId="6" fillId="0" borderId="11" xfId="75" applyNumberFormat="1" applyFont="1" applyBorder="1" applyAlignment="1" applyProtection="1">
      <alignment vertical="center" wrapText="1"/>
      <protection locked="0"/>
    </xf>
    <xf numFmtId="49" fontId="6" fillId="0" borderId="11" xfId="75" applyNumberFormat="1" applyFont="1" applyFill="1" applyBorder="1" applyAlignment="1" applyProtection="1">
      <alignment vertical="center" wrapText="1"/>
      <protection locked="0"/>
    </xf>
    <xf numFmtId="49" fontId="0" fillId="0" borderId="11" xfId="76" applyNumberFormat="1" applyFont="1" applyBorder="1" applyAlignment="1">
      <alignment vertical="center" wrapText="1"/>
      <protection/>
    </xf>
    <xf numFmtId="0" fontId="11" fillId="0" borderId="0" xfId="75" applyFont="1" applyBorder="1" applyAlignment="1" applyProtection="1">
      <alignment vertical="center"/>
      <protection locked="0"/>
    </xf>
    <xf numFmtId="4" fontId="5" fillId="0" borderId="11" xfId="75" applyNumberFormat="1" applyFont="1" applyFill="1" applyBorder="1" applyAlignment="1" applyProtection="1">
      <alignment horizontal="right" vertical="center" wrapText="1"/>
      <protection/>
    </xf>
    <xf numFmtId="0" fontId="5" fillId="0" borderId="11" xfId="75" applyFont="1" applyFill="1" applyBorder="1" applyAlignment="1" applyProtection="1">
      <alignment horizontal="right" vertical="center" wrapText="1"/>
      <protection/>
    </xf>
    <xf numFmtId="0" fontId="5" fillId="0" borderId="12" xfId="75" applyFont="1" applyFill="1" applyBorder="1" applyAlignment="1" applyProtection="1">
      <alignment horizontal="right" wrapText="1"/>
      <protection/>
    </xf>
    <xf numFmtId="0" fontId="5" fillId="0" borderId="12" xfId="75" applyFont="1" applyFill="1" applyBorder="1" applyAlignment="1" applyProtection="1">
      <alignment horizontal="right" vertical="center" wrapText="1"/>
      <protection/>
    </xf>
    <xf numFmtId="3" fontId="6" fillId="0" borderId="11" xfId="75" applyNumberFormat="1" applyFont="1" applyFill="1" applyBorder="1" applyAlignment="1" applyProtection="1">
      <alignment horizontal="right" vertical="center" wrapText="1"/>
      <protection locked="0"/>
    </xf>
    <xf numFmtId="49" fontId="7" fillId="0" borderId="11" xfId="75" applyNumberFormat="1" applyFont="1" applyBorder="1" applyAlignment="1" applyProtection="1">
      <alignment horizontal="left" wrapText="1"/>
      <protection locked="0"/>
    </xf>
    <xf numFmtId="49" fontId="5" fillId="0" borderId="0" xfId="75" applyNumberFormat="1" applyFont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3" fontId="8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3" fontId="6" fillId="0" borderId="11" xfId="75" applyNumberFormat="1" applyFont="1" applyFill="1" applyBorder="1" applyAlignment="1" applyProtection="1">
      <alignment horizontal="right" vertical="center"/>
      <protection locked="0"/>
    </xf>
    <xf numFmtId="3" fontId="8" fillId="0" borderId="10" xfId="0" applyNumberFormat="1" applyFont="1" applyFill="1" applyBorder="1" applyAlignment="1">
      <alignment horizontal="right" vertical="center" wrapText="1"/>
    </xf>
    <xf numFmtId="49" fontId="5" fillId="35" borderId="10" xfId="0" applyNumberFormat="1" applyFont="1" applyFill="1" applyBorder="1" applyAlignment="1">
      <alignment horizontal="left" vertical="center" wrapText="1"/>
    </xf>
    <xf numFmtId="3" fontId="5" fillId="35" borderId="10" xfId="0" applyNumberFormat="1" applyFont="1" applyFill="1" applyBorder="1" applyAlignment="1">
      <alignment horizontal="right" vertical="center"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3" fontId="53" fillId="0" borderId="10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left" vertical="center" wrapText="1"/>
    </xf>
    <xf numFmtId="3" fontId="5" fillId="0" borderId="13" xfId="0" applyNumberFormat="1" applyFont="1" applyFill="1" applyBorder="1" applyAlignment="1">
      <alignment horizontal="right" vertical="center"/>
    </xf>
    <xf numFmtId="49" fontId="5" fillId="35" borderId="13" xfId="0" applyNumberFormat="1" applyFont="1" applyFill="1" applyBorder="1" applyAlignment="1">
      <alignment horizontal="left" vertical="center" wrapText="1"/>
    </xf>
    <xf numFmtId="3" fontId="5" fillId="35" borderId="13" xfId="0" applyNumberFormat="1" applyFont="1" applyFill="1" applyBorder="1" applyAlignment="1">
      <alignment horizontal="right" vertical="center"/>
    </xf>
    <xf numFmtId="3" fontId="53" fillId="0" borderId="13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center" vertical="center"/>
    </xf>
    <xf numFmtId="49" fontId="54" fillId="35" borderId="10" xfId="0" applyNumberFormat="1" applyFont="1" applyFill="1" applyBorder="1" applyAlignment="1">
      <alignment horizontal="left" vertical="center" wrapText="1" indent="2"/>
    </xf>
    <xf numFmtId="49" fontId="54" fillId="0" borderId="13" xfId="0" applyNumberFormat="1" applyFont="1" applyFill="1" applyBorder="1" applyAlignment="1">
      <alignment horizontal="left" vertical="center" wrapText="1" indent="2"/>
    </xf>
    <xf numFmtId="49" fontId="5" fillId="0" borderId="0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 vertical="center"/>
    </xf>
    <xf numFmtId="0" fontId="55" fillId="36" borderId="0" xfId="64" applyFont="1" applyFill="1" applyBorder="1" applyAlignment="1">
      <alignment horizontal="left"/>
      <protection/>
    </xf>
    <xf numFmtId="3" fontId="56" fillId="36" borderId="0" xfId="64" applyNumberFormat="1" applyFont="1" applyFill="1" applyBorder="1" applyAlignment="1">
      <alignment horizontal="right"/>
      <protection/>
    </xf>
    <xf numFmtId="0" fontId="56" fillId="36" borderId="0" xfId="0" applyNumberFormat="1" applyFont="1" applyFill="1" applyAlignment="1">
      <alignment vertical="center" wrapText="1"/>
    </xf>
    <xf numFmtId="0" fontId="56" fillId="36" borderId="0" xfId="0" applyNumberFormat="1" applyFont="1" applyFill="1" applyAlignment="1">
      <alignment horizontal="right" vertical="center"/>
    </xf>
    <xf numFmtId="3" fontId="56" fillId="36" borderId="0" xfId="0" applyNumberFormat="1" applyFont="1" applyFill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 wrapText="1" indent="2"/>
    </xf>
    <xf numFmtId="49" fontId="3" fillId="35" borderId="10" xfId="0" applyNumberFormat="1" applyFont="1" applyFill="1" applyBorder="1" applyAlignment="1">
      <alignment horizontal="left" vertical="center" wrapText="1" indent="2"/>
    </xf>
    <xf numFmtId="49" fontId="3" fillId="35" borderId="13" xfId="0" applyNumberFormat="1" applyFont="1" applyFill="1" applyBorder="1" applyAlignment="1">
      <alignment horizontal="left" vertical="center" wrapText="1" indent="2"/>
    </xf>
    <xf numFmtId="49" fontId="3" fillId="0" borderId="13" xfId="0" applyNumberFormat="1" applyFont="1" applyFill="1" applyBorder="1" applyAlignment="1">
      <alignment horizontal="left" vertical="center" wrapText="1" indent="2"/>
    </xf>
    <xf numFmtId="49" fontId="3" fillId="0" borderId="0" xfId="0" applyNumberFormat="1" applyFont="1" applyFill="1" applyBorder="1" applyAlignment="1">
      <alignment horizontal="left" vertical="center" wrapText="1" indent="2"/>
    </xf>
    <xf numFmtId="49" fontId="7" fillId="0" borderId="0" xfId="0" applyNumberFormat="1" applyFont="1" applyFill="1" applyBorder="1" applyAlignment="1">
      <alignment horizontal="left" vertical="center" wrapText="1" indent="2"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14" xfId="0" applyNumberFormat="1" applyFont="1" applyFill="1" applyBorder="1" applyAlignment="1">
      <alignment horizontal="righ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5" fillId="0" borderId="11" xfId="75" applyNumberFormat="1" applyFont="1" applyBorder="1" applyAlignment="1" applyProtection="1">
      <alignment horizontal="left" vertical="center" wrapText="1"/>
      <protection/>
    </xf>
    <xf numFmtId="49" fontId="5" fillId="0" borderId="11" xfId="75" applyNumberFormat="1" applyFont="1" applyFill="1" applyBorder="1" applyAlignment="1" applyProtection="1">
      <alignment horizontal="center" vertical="center" wrapText="1"/>
      <protection/>
    </xf>
    <xf numFmtId="49" fontId="5" fillId="0" borderId="11" xfId="76" applyNumberFormat="1" applyFont="1" applyFill="1" applyBorder="1" applyAlignment="1">
      <alignment horizontal="center" vertical="center" wrapText="1"/>
      <protection/>
    </xf>
    <xf numFmtId="49" fontId="5" fillId="0" borderId="11" xfId="75" applyNumberFormat="1" applyFont="1" applyBorder="1" applyAlignment="1" applyProtection="1">
      <alignment horizontal="center" vertical="center" wrapText="1"/>
      <protection/>
    </xf>
    <xf numFmtId="0" fontId="5" fillId="0" borderId="11" xfId="75" applyFont="1" applyBorder="1" applyAlignment="1" applyProtection="1">
      <alignment horizontal="center" wrapText="1"/>
      <protection locked="0"/>
    </xf>
    <xf numFmtId="0" fontId="5" fillId="0" borderId="16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5" fillId="0" borderId="11" xfId="75" applyNumberFormat="1" applyFont="1" applyBorder="1" applyAlignment="1" applyProtection="1">
      <alignment horizontal="left" vertical="center" wrapText="1"/>
      <protection locked="0"/>
    </xf>
  </cellXfs>
  <cellStyles count="78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rmal 10" xfId="48"/>
    <cellStyle name="Normal 10 2" xfId="49"/>
    <cellStyle name="Normal 11" xfId="50"/>
    <cellStyle name="Normal 11 2" xfId="51"/>
    <cellStyle name="Normal 12" xfId="52"/>
    <cellStyle name="Normal 12 2" xfId="53"/>
    <cellStyle name="Normal 13" xfId="54"/>
    <cellStyle name="Normal 13 2" xfId="55"/>
    <cellStyle name="Normal 14" xfId="56"/>
    <cellStyle name="Normal 14 2" xfId="57"/>
    <cellStyle name="Normal 15" xfId="58"/>
    <cellStyle name="Normal 15 2" xfId="59"/>
    <cellStyle name="Normal 16" xfId="60"/>
    <cellStyle name="Normal 16 2" xfId="61"/>
    <cellStyle name="Normal 18" xfId="62"/>
    <cellStyle name="Normal 2" xfId="63"/>
    <cellStyle name="Normal 2 2" xfId="64"/>
    <cellStyle name="Normal 20" xfId="65"/>
    <cellStyle name="Normal 20 2" xfId="66"/>
    <cellStyle name="Normal 21" xfId="67"/>
    <cellStyle name="Normal 21 2" xfId="68"/>
    <cellStyle name="Normal 5" xfId="69"/>
    <cellStyle name="Normal 5 2" xfId="70"/>
    <cellStyle name="Normal 8" xfId="71"/>
    <cellStyle name="Normal 8 2" xfId="72"/>
    <cellStyle name="Normal 9" xfId="73"/>
    <cellStyle name="Normal 9 2" xfId="74"/>
    <cellStyle name="Normal_Pamatformas" xfId="75"/>
    <cellStyle name="Normal_Veidlapa_2008_oktobris_(5.piel)_(2)" xfId="76"/>
    <cellStyle name="Nosaukums" xfId="77"/>
    <cellStyle name="Paskaidrojošs teksts" xfId="78"/>
    <cellStyle name="Pārbaudes šūna" xfId="79"/>
    <cellStyle name="Piezīme" xfId="80"/>
    <cellStyle name="Percent" xfId="81"/>
    <cellStyle name="Saistītā šūna" xfId="82"/>
    <cellStyle name="Slikts" xfId="83"/>
    <cellStyle name="Style 1" xfId="84"/>
    <cellStyle name="V?st." xfId="85"/>
    <cellStyle name="Currency" xfId="86"/>
    <cellStyle name="Currency [0]" xfId="87"/>
    <cellStyle name="Virsraksts 1" xfId="88"/>
    <cellStyle name="Virsraksts 2" xfId="89"/>
    <cellStyle name="Virsraksts 3" xfId="90"/>
    <cellStyle name="Virsraksts 4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2"/>
  <sheetViews>
    <sheetView showGridLines="0" tabSelected="1" zoomScaleSheetLayoutView="70" zoomScalePageLayoutView="0" workbookViewId="0" topLeftCell="A1">
      <pane xSplit="3" ySplit="6" topLeftCell="D7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90" sqref="Q90"/>
    </sheetView>
  </sheetViews>
  <sheetFormatPr defaultColWidth="9.140625" defaultRowHeight="12.75"/>
  <cols>
    <col min="1" max="1" width="6.28125" style="1" customWidth="1"/>
    <col min="2" max="2" width="5.28125" style="1" customWidth="1"/>
    <col min="3" max="3" width="34.421875" style="2" customWidth="1"/>
    <col min="4" max="4" width="9.8515625" style="3" customWidth="1"/>
    <col min="5" max="5" width="9.7109375" style="3" customWidth="1"/>
    <col min="6" max="6" width="9.57421875" style="3" customWidth="1"/>
    <col min="7" max="7" width="11.7109375" style="3" customWidth="1"/>
    <col min="8" max="8" width="10.140625" style="3" customWidth="1"/>
    <col min="9" max="9" width="9.57421875" style="3" customWidth="1"/>
    <col min="10" max="10" width="9.7109375" style="3" customWidth="1"/>
    <col min="11" max="11" width="9.28125" style="3" customWidth="1"/>
    <col min="12" max="12" width="9.7109375" style="3" customWidth="1"/>
    <col min="13" max="13" width="9.421875" style="3" customWidth="1"/>
    <col min="14" max="14" width="9.28125" style="3" customWidth="1"/>
    <col min="15" max="15" width="10.28125" style="3" customWidth="1"/>
    <col min="16" max="16" width="9.00390625" style="3" customWidth="1"/>
    <col min="17" max="17" width="16.140625" style="4" customWidth="1"/>
    <col min="18" max="19" width="8.7109375" style="4" customWidth="1"/>
    <col min="20" max="27" width="9.140625" style="4" customWidth="1"/>
    <col min="28" max="32" width="0" style="4" hidden="1" customWidth="1"/>
    <col min="33" max="255" width="9.140625" style="4" customWidth="1"/>
  </cols>
  <sheetData>
    <row r="1" spans="3:255" ht="15.75">
      <c r="C1" s="16"/>
      <c r="D1" s="17" t="s">
        <v>41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IT1"/>
      <c r="IU1"/>
    </row>
    <row r="2" spans="3:16" ht="15.75">
      <c r="C2" s="137" t="s">
        <v>220</v>
      </c>
      <c r="D2" s="13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3:16" ht="24.75" customHeight="1">
      <c r="C3" s="138" t="s">
        <v>34</v>
      </c>
      <c r="D3" s="138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46.5" customHeight="1">
      <c r="A4" s="139" t="s">
        <v>225</v>
      </c>
      <c r="B4" s="140"/>
      <c r="C4" s="140"/>
      <c r="D4" s="141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31" ht="102">
      <c r="A5" s="5" t="s">
        <v>0</v>
      </c>
      <c r="B5" s="5" t="s">
        <v>139</v>
      </c>
      <c r="C5" s="5" t="s">
        <v>1</v>
      </c>
      <c r="D5" s="6" t="s">
        <v>204</v>
      </c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7"/>
      <c r="AC5" s="4">
        <v>1</v>
      </c>
      <c r="AE5" s="4">
        <v>7972</v>
      </c>
    </row>
    <row r="6" spans="1:31" ht="15.75">
      <c r="A6" s="7" t="s">
        <v>2</v>
      </c>
      <c r="B6" s="7"/>
      <c r="C6" s="5" t="s">
        <v>3</v>
      </c>
      <c r="D6" s="8">
        <v>1</v>
      </c>
      <c r="E6" s="8" t="s">
        <v>30</v>
      </c>
      <c r="F6" s="8" t="s">
        <v>31</v>
      </c>
      <c r="G6" s="8"/>
      <c r="H6" s="8"/>
      <c r="I6" s="8"/>
      <c r="J6" s="8"/>
      <c r="K6" s="8"/>
      <c r="L6" s="8"/>
      <c r="M6" s="8"/>
      <c r="N6" s="8"/>
      <c r="O6" s="8"/>
      <c r="P6" s="8"/>
      <c r="AC6" s="4">
        <v>2</v>
      </c>
      <c r="AE6" s="4">
        <v>7973</v>
      </c>
    </row>
    <row r="7" spans="1:255" s="99" customFormat="1" ht="28.5">
      <c r="A7" s="102"/>
      <c r="B7" s="102"/>
      <c r="C7" s="103" t="s">
        <v>68</v>
      </c>
      <c r="D7" s="118">
        <f>D8+D9</f>
        <v>1637029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99" customFormat="1" ht="28.5">
      <c r="A8" s="102"/>
      <c r="B8" s="102"/>
      <c r="C8" s="103" t="s">
        <v>201</v>
      </c>
      <c r="D8" s="104">
        <v>376175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2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99" customFormat="1" ht="15.75">
      <c r="A9" s="101" t="s">
        <v>4</v>
      </c>
      <c r="B9" s="101"/>
      <c r="C9" s="105" t="s">
        <v>5</v>
      </c>
      <c r="D9" s="11">
        <v>1260854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>
        <v>3</v>
      </c>
      <c r="AD9" s="4"/>
      <c r="AE9" s="4">
        <v>7974</v>
      </c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99" customFormat="1" ht="89.25">
      <c r="A10" s="9" t="s">
        <v>6</v>
      </c>
      <c r="B10" s="9"/>
      <c r="C10" s="9" t="s">
        <v>7</v>
      </c>
      <c r="D10" s="100">
        <f>D11+D85</f>
        <v>1604455</v>
      </c>
      <c r="E10" s="107" t="s">
        <v>208</v>
      </c>
      <c r="F10" s="107" t="s">
        <v>209</v>
      </c>
      <c r="G10" s="107" t="s">
        <v>210</v>
      </c>
      <c r="H10" s="107" t="s">
        <v>211</v>
      </c>
      <c r="I10" s="107" t="s">
        <v>212</v>
      </c>
      <c r="J10" s="107" t="s">
        <v>213</v>
      </c>
      <c r="K10" s="107" t="s">
        <v>214</v>
      </c>
      <c r="L10" s="107" t="s">
        <v>215</v>
      </c>
      <c r="M10" s="107" t="s">
        <v>216</v>
      </c>
      <c r="N10" s="107" t="s">
        <v>217</v>
      </c>
      <c r="O10" s="107" t="s">
        <v>218</v>
      </c>
      <c r="P10" s="107" t="s">
        <v>219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>
        <v>526</v>
      </c>
      <c r="AD10" s="4"/>
      <c r="AE10" s="4">
        <v>8573</v>
      </c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99" customFormat="1" ht="25.5">
      <c r="A11" s="9" t="s">
        <v>8</v>
      </c>
      <c r="B11" s="9"/>
      <c r="C11" s="10" t="s">
        <v>9</v>
      </c>
      <c r="D11" s="11">
        <f>D12+D22+D23+D25+D35+D40+D45+D46+D60+D73</f>
        <v>1445505</v>
      </c>
      <c r="E11" s="11">
        <v>665985</v>
      </c>
      <c r="F11" s="11">
        <v>161645</v>
      </c>
      <c r="G11" s="11">
        <v>1758</v>
      </c>
      <c r="H11" s="11">
        <v>228717</v>
      </c>
      <c r="I11" s="11">
        <v>126148</v>
      </c>
      <c r="J11" s="11">
        <v>1412</v>
      </c>
      <c r="K11" s="11">
        <v>18302</v>
      </c>
      <c r="L11" s="11">
        <v>2000</v>
      </c>
      <c r="M11" s="11">
        <v>948</v>
      </c>
      <c r="N11" s="11">
        <v>127727</v>
      </c>
      <c r="O11" s="11">
        <v>61862</v>
      </c>
      <c r="P11" s="11">
        <v>49001</v>
      </c>
      <c r="Q11" s="12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>
        <v>527</v>
      </c>
      <c r="AD11" s="4"/>
      <c r="AE11" s="4">
        <v>8574</v>
      </c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99" customFormat="1" ht="25.5">
      <c r="A12" s="108" t="s">
        <v>10</v>
      </c>
      <c r="B12" s="108"/>
      <c r="C12" s="119" t="s">
        <v>11</v>
      </c>
      <c r="D12" s="109">
        <f>E12+F12+G12+H12+I12+J12+K12+M12+N12+O12+P12</f>
        <v>350345</v>
      </c>
      <c r="E12" s="109">
        <f>E13+E14+E15+E16+E17+E18+E19+E20+E21</f>
        <v>195457</v>
      </c>
      <c r="F12" s="109">
        <f aca="true" t="shared" si="0" ref="F12:P12">F13+F14+F15+F16+F17+F18+F19+F20+F21</f>
        <v>47084</v>
      </c>
      <c r="G12" s="109">
        <f t="shared" si="0"/>
        <v>850</v>
      </c>
      <c r="H12" s="109">
        <f t="shared" si="0"/>
        <v>55188</v>
      </c>
      <c r="I12" s="109">
        <f t="shared" si="0"/>
        <v>13500</v>
      </c>
      <c r="J12" s="109">
        <f t="shared" si="0"/>
        <v>200</v>
      </c>
      <c r="K12" s="109">
        <f t="shared" si="0"/>
        <v>2410</v>
      </c>
      <c r="L12" s="109">
        <f t="shared" si="0"/>
        <v>0</v>
      </c>
      <c r="M12" s="109">
        <f t="shared" si="0"/>
        <v>948</v>
      </c>
      <c r="N12" s="109">
        <f t="shared" si="0"/>
        <v>800</v>
      </c>
      <c r="O12" s="109">
        <f t="shared" si="0"/>
        <v>2394</v>
      </c>
      <c r="P12" s="109">
        <f t="shared" si="0"/>
        <v>31514</v>
      </c>
      <c r="Q12" s="12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>
        <v>528</v>
      </c>
      <c r="AD12" s="4"/>
      <c r="AE12" s="4">
        <v>8575</v>
      </c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99" customFormat="1" ht="31.5">
      <c r="A13" s="12" t="s">
        <v>76</v>
      </c>
      <c r="B13" s="12" t="s">
        <v>194</v>
      </c>
      <c r="C13" s="131" t="s">
        <v>77</v>
      </c>
      <c r="D13" s="13">
        <f aca="true" t="shared" si="1" ref="D13:D24">E13+F13+G13+H13+I13+J13+K13+L13+M13+N13+O13+P13</f>
        <v>194285</v>
      </c>
      <c r="E13" s="13">
        <v>126718</v>
      </c>
      <c r="F13" s="13">
        <v>30526</v>
      </c>
      <c r="G13" s="13">
        <v>750</v>
      </c>
      <c r="H13" s="13">
        <v>23189</v>
      </c>
      <c r="I13" s="13">
        <v>7492</v>
      </c>
      <c r="J13" s="13">
        <v>200</v>
      </c>
      <c r="K13" s="13">
        <v>2410</v>
      </c>
      <c r="L13" s="13"/>
      <c r="M13" s="13"/>
      <c r="N13" s="13"/>
      <c r="O13" s="13">
        <v>2394</v>
      </c>
      <c r="P13" s="13">
        <v>606</v>
      </c>
      <c r="Q13" s="12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99" customFormat="1" ht="15.75">
      <c r="A14" s="12"/>
      <c r="B14" s="12" t="s">
        <v>193</v>
      </c>
      <c r="C14" s="131" t="s">
        <v>78</v>
      </c>
      <c r="D14" s="13">
        <f t="shared" si="1"/>
        <v>17971</v>
      </c>
      <c r="E14" s="13">
        <v>9425</v>
      </c>
      <c r="F14" s="13">
        <v>2270</v>
      </c>
      <c r="G14" s="13">
        <v>100</v>
      </c>
      <c r="H14" s="13">
        <v>5126</v>
      </c>
      <c r="I14" s="13">
        <v>1050</v>
      </c>
      <c r="J14" s="13"/>
      <c r="K14" s="13"/>
      <c r="L14" s="13"/>
      <c r="M14" s="13"/>
      <c r="N14" s="13"/>
      <c r="O14" s="13"/>
      <c r="P14" s="13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99" customFormat="1" ht="15.75">
      <c r="A15" s="12"/>
      <c r="B15" s="12" t="s">
        <v>192</v>
      </c>
      <c r="C15" s="131" t="s">
        <v>79</v>
      </c>
      <c r="D15" s="13">
        <f t="shared" si="1"/>
        <v>31649</v>
      </c>
      <c r="E15" s="13">
        <v>25505</v>
      </c>
      <c r="F15" s="13">
        <v>6144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s="99" customFormat="1" ht="15.75">
      <c r="A16" s="12"/>
      <c r="B16" s="12" t="s">
        <v>191</v>
      </c>
      <c r="C16" s="131" t="s">
        <v>80</v>
      </c>
      <c r="D16" s="13">
        <f t="shared" si="1"/>
        <v>41220</v>
      </c>
      <c r="E16" s="13">
        <v>25077</v>
      </c>
      <c r="F16" s="13">
        <v>6041</v>
      </c>
      <c r="G16" s="13"/>
      <c r="H16" s="13">
        <v>5102</v>
      </c>
      <c r="I16" s="13">
        <v>4200</v>
      </c>
      <c r="J16" s="13"/>
      <c r="K16" s="13"/>
      <c r="L16" s="13"/>
      <c r="M16" s="13"/>
      <c r="N16" s="13">
        <v>800</v>
      </c>
      <c r="O16" s="13"/>
      <c r="P16" s="13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s="99" customFormat="1" ht="15.75">
      <c r="A17" s="12"/>
      <c r="B17" s="12" t="s">
        <v>190</v>
      </c>
      <c r="C17" s="131" t="s">
        <v>81</v>
      </c>
      <c r="D17" s="13">
        <f t="shared" si="1"/>
        <v>10829</v>
      </c>
      <c r="E17" s="13">
        <v>7120</v>
      </c>
      <c r="F17" s="13">
        <v>1715</v>
      </c>
      <c r="G17" s="13"/>
      <c r="H17" s="13">
        <v>655</v>
      </c>
      <c r="I17" s="13">
        <v>428</v>
      </c>
      <c r="J17" s="13"/>
      <c r="K17" s="13"/>
      <c r="L17" s="13"/>
      <c r="M17" s="13"/>
      <c r="N17" s="13"/>
      <c r="O17" s="13"/>
      <c r="P17" s="13">
        <v>911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s="99" customFormat="1" ht="31.5">
      <c r="A18" s="12"/>
      <c r="B18" s="12" t="s">
        <v>189</v>
      </c>
      <c r="C18" s="131" t="s">
        <v>84</v>
      </c>
      <c r="D18" s="13">
        <f t="shared" si="1"/>
        <v>19389</v>
      </c>
      <c r="E18" s="13"/>
      <c r="F18" s="13"/>
      <c r="G18" s="13"/>
      <c r="H18" s="13">
        <v>19389</v>
      </c>
      <c r="I18" s="13"/>
      <c r="J18" s="13"/>
      <c r="K18" s="13"/>
      <c r="L18" s="13"/>
      <c r="M18" s="13"/>
      <c r="N18" s="13"/>
      <c r="O18" s="13"/>
      <c r="P18" s="13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s="99" customFormat="1" ht="31.5">
      <c r="A19" s="12"/>
      <c r="B19" s="12" t="s">
        <v>188</v>
      </c>
      <c r="C19" s="131" t="s">
        <v>85</v>
      </c>
      <c r="D19" s="13">
        <f t="shared" si="1"/>
        <v>29997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>
        <v>29997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99" customFormat="1" ht="15.75">
      <c r="A20" s="12"/>
      <c r="B20" s="12" t="s">
        <v>187</v>
      </c>
      <c r="C20" s="131" t="s">
        <v>82</v>
      </c>
      <c r="D20" s="13">
        <f t="shared" si="1"/>
        <v>2675</v>
      </c>
      <c r="E20" s="13"/>
      <c r="F20" s="13"/>
      <c r="G20" s="13"/>
      <c r="H20" s="13">
        <v>1727</v>
      </c>
      <c r="I20" s="13"/>
      <c r="J20" s="13"/>
      <c r="K20" s="13"/>
      <c r="L20" s="13"/>
      <c r="M20" s="13">
        <v>948</v>
      </c>
      <c r="N20" s="13"/>
      <c r="O20" s="13"/>
      <c r="P20" s="13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s="99" customFormat="1" ht="31.5">
      <c r="A21" s="12"/>
      <c r="B21" s="12" t="s">
        <v>186</v>
      </c>
      <c r="C21" s="131" t="s">
        <v>83</v>
      </c>
      <c r="D21" s="13">
        <f t="shared" si="1"/>
        <v>2330</v>
      </c>
      <c r="E21" s="13">
        <v>1612</v>
      </c>
      <c r="F21" s="13">
        <v>388</v>
      </c>
      <c r="G21" s="13"/>
      <c r="H21" s="13"/>
      <c r="I21" s="13">
        <v>330</v>
      </c>
      <c r="J21" s="13"/>
      <c r="K21" s="13"/>
      <c r="L21" s="13"/>
      <c r="M21" s="13"/>
      <c r="N21" s="13"/>
      <c r="O21" s="13"/>
      <c r="P21" s="13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s="99" customFormat="1" ht="25.5">
      <c r="A22" s="108" t="s">
        <v>12</v>
      </c>
      <c r="B22" s="108"/>
      <c r="C22" s="132" t="s">
        <v>13</v>
      </c>
      <c r="D22" s="109">
        <f t="shared" si="1"/>
        <v>0</v>
      </c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>
        <v>529</v>
      </c>
      <c r="AD22" s="4"/>
      <c r="AE22" s="4">
        <v>8576</v>
      </c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111" customFormat="1" ht="31.5">
      <c r="A23" s="108" t="s">
        <v>14</v>
      </c>
      <c r="B23" s="108"/>
      <c r="C23" s="132" t="s">
        <v>15</v>
      </c>
      <c r="D23" s="109">
        <f t="shared" si="1"/>
        <v>929</v>
      </c>
      <c r="E23" s="109">
        <f>E24</f>
        <v>0</v>
      </c>
      <c r="F23" s="109">
        <f aca="true" t="shared" si="2" ref="F23:P23">F24</f>
        <v>0</v>
      </c>
      <c r="G23" s="109">
        <f t="shared" si="2"/>
        <v>0</v>
      </c>
      <c r="H23" s="109">
        <f t="shared" si="2"/>
        <v>929</v>
      </c>
      <c r="I23" s="109">
        <f t="shared" si="2"/>
        <v>0</v>
      </c>
      <c r="J23" s="109">
        <f t="shared" si="2"/>
        <v>0</v>
      </c>
      <c r="K23" s="109">
        <f t="shared" si="2"/>
        <v>0</v>
      </c>
      <c r="L23" s="109">
        <f t="shared" si="2"/>
        <v>0</v>
      </c>
      <c r="M23" s="109">
        <f t="shared" si="2"/>
        <v>0</v>
      </c>
      <c r="N23" s="109">
        <f t="shared" si="2"/>
        <v>0</v>
      </c>
      <c r="O23" s="109">
        <f t="shared" si="2"/>
        <v>0</v>
      </c>
      <c r="P23" s="109">
        <f t="shared" si="2"/>
        <v>0</v>
      </c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>
        <v>530</v>
      </c>
      <c r="AD23" s="110"/>
      <c r="AE23" s="110">
        <v>8577</v>
      </c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0"/>
      <c r="HU23" s="110"/>
      <c r="HV23" s="110"/>
      <c r="HW23" s="110"/>
      <c r="HX23" s="110"/>
      <c r="HY23" s="110"/>
      <c r="HZ23" s="110"/>
      <c r="IA23" s="110"/>
      <c r="IB23" s="110"/>
      <c r="IC23" s="110"/>
      <c r="ID23" s="110"/>
      <c r="IE23" s="110"/>
      <c r="IF23" s="110"/>
      <c r="IG23" s="110"/>
      <c r="IH23" s="110"/>
      <c r="II23" s="110"/>
      <c r="IJ23" s="110"/>
      <c r="IK23" s="110"/>
      <c r="IL23" s="110"/>
      <c r="IM23" s="110"/>
      <c r="IN23" s="110"/>
      <c r="IO23" s="110"/>
      <c r="IP23" s="110"/>
      <c r="IQ23" s="110"/>
      <c r="IR23" s="110"/>
      <c r="IS23" s="110"/>
      <c r="IT23" s="110"/>
      <c r="IU23" s="110"/>
    </row>
    <row r="24" spans="1:255" s="99" customFormat="1" ht="31.5">
      <c r="A24" s="12"/>
      <c r="B24" s="12" t="s">
        <v>185</v>
      </c>
      <c r="C24" s="131" t="s">
        <v>86</v>
      </c>
      <c r="D24" s="13">
        <f t="shared" si="1"/>
        <v>929</v>
      </c>
      <c r="E24" s="13"/>
      <c r="F24" s="13"/>
      <c r="G24" s="13"/>
      <c r="H24" s="13">
        <v>929</v>
      </c>
      <c r="I24" s="13"/>
      <c r="J24" s="13"/>
      <c r="K24" s="13"/>
      <c r="L24" s="13"/>
      <c r="M24" s="13"/>
      <c r="N24" s="13"/>
      <c r="O24" s="13"/>
      <c r="P24" s="13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s="99" customFormat="1" ht="25.5">
      <c r="A25" s="108" t="s">
        <v>16</v>
      </c>
      <c r="B25" s="108"/>
      <c r="C25" s="132" t="s">
        <v>17</v>
      </c>
      <c r="D25" s="109">
        <f>E25+F25+G25+H25+I25+J25+K25+L25+M25+N25+O25+P25</f>
        <v>185960</v>
      </c>
      <c r="E25" s="109">
        <f>E26+E27+E28+E29+E30+E31+E32+E33+E34</f>
        <v>5567</v>
      </c>
      <c r="F25" s="109">
        <f aca="true" t="shared" si="3" ref="F25:P25">F26+F27+F28+F29+F30+F31+F32+F33+F34</f>
        <v>1398</v>
      </c>
      <c r="G25" s="109">
        <f t="shared" si="3"/>
        <v>638</v>
      </c>
      <c r="H25" s="109">
        <f t="shared" si="3"/>
        <v>58707</v>
      </c>
      <c r="I25" s="109">
        <f t="shared" si="3"/>
        <v>2820</v>
      </c>
      <c r="J25" s="109">
        <f t="shared" si="3"/>
        <v>0</v>
      </c>
      <c r="K25" s="109">
        <f t="shared" si="3"/>
        <v>0</v>
      </c>
      <c r="L25" s="109">
        <f t="shared" si="3"/>
        <v>2000</v>
      </c>
      <c r="M25" s="109">
        <f t="shared" si="3"/>
        <v>0</v>
      </c>
      <c r="N25" s="109">
        <f t="shared" si="3"/>
        <v>84138</v>
      </c>
      <c r="O25" s="109">
        <f t="shared" si="3"/>
        <v>29781</v>
      </c>
      <c r="P25" s="109">
        <f t="shared" si="3"/>
        <v>911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>
        <v>531</v>
      </c>
      <c r="AD25" s="4"/>
      <c r="AE25" s="4">
        <v>8578</v>
      </c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s="99" customFormat="1" ht="31.5">
      <c r="A26" s="12"/>
      <c r="B26" s="12" t="s">
        <v>184</v>
      </c>
      <c r="C26" s="131" t="s">
        <v>87</v>
      </c>
      <c r="D26" s="13">
        <f aca="true" t="shared" si="4" ref="D26:D33">E26+F26+G26+H26+I26+J26+K26+L26+M26+N26+O26+P26</f>
        <v>1053</v>
      </c>
      <c r="E26" s="13">
        <v>803</v>
      </c>
      <c r="F26" s="13">
        <v>250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s="99" customFormat="1" ht="10.5" customHeight="1">
      <c r="A27" s="12"/>
      <c r="B27" s="12" t="s">
        <v>183</v>
      </c>
      <c r="C27" s="131" t="s">
        <v>88</v>
      </c>
      <c r="D27" s="13">
        <f t="shared" si="4"/>
        <v>2000</v>
      </c>
      <c r="E27" s="13"/>
      <c r="F27" s="13"/>
      <c r="G27" s="13"/>
      <c r="H27" s="13"/>
      <c r="I27" s="13"/>
      <c r="J27" s="13"/>
      <c r="K27" s="13"/>
      <c r="L27" s="13">
        <v>2000</v>
      </c>
      <c r="M27" s="13"/>
      <c r="N27" s="13"/>
      <c r="O27" s="13"/>
      <c r="P27" s="13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s="99" customFormat="1" ht="31.5">
      <c r="A28" s="12"/>
      <c r="B28" s="12" t="s">
        <v>182</v>
      </c>
      <c r="C28" s="131" t="s">
        <v>89</v>
      </c>
      <c r="D28" s="13">
        <f t="shared" si="4"/>
        <v>2345</v>
      </c>
      <c r="E28" s="13"/>
      <c r="F28" s="13"/>
      <c r="G28" s="13">
        <v>538</v>
      </c>
      <c r="H28" s="13">
        <v>1807</v>
      </c>
      <c r="I28" s="13"/>
      <c r="J28" s="13"/>
      <c r="K28" s="13"/>
      <c r="L28" s="13"/>
      <c r="M28" s="13"/>
      <c r="N28" s="13"/>
      <c r="O28" s="13"/>
      <c r="P28" s="13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99" customFormat="1" ht="31.5">
      <c r="A29" s="12"/>
      <c r="B29" s="12" t="s">
        <v>181</v>
      </c>
      <c r="C29" s="131" t="s">
        <v>90</v>
      </c>
      <c r="D29" s="13">
        <f t="shared" si="4"/>
        <v>31541</v>
      </c>
      <c r="E29" s="13">
        <v>1418</v>
      </c>
      <c r="F29" s="13">
        <v>342</v>
      </c>
      <c r="G29" s="13"/>
      <c r="H29" s="13"/>
      <c r="I29" s="13"/>
      <c r="J29" s="13"/>
      <c r="K29" s="13"/>
      <c r="L29" s="13"/>
      <c r="M29" s="13"/>
      <c r="N29" s="13"/>
      <c r="O29" s="13">
        <v>29781</v>
      </c>
      <c r="P29" s="1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99" customFormat="1" ht="15.75">
      <c r="A30" s="12"/>
      <c r="B30" s="12" t="s">
        <v>180</v>
      </c>
      <c r="C30" s="131" t="s">
        <v>91</v>
      </c>
      <c r="D30" s="13">
        <f t="shared" si="4"/>
        <v>911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>
        <v>911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99" customFormat="1" ht="31.5">
      <c r="A31" s="12"/>
      <c r="B31" s="12" t="s">
        <v>179</v>
      </c>
      <c r="C31" s="131" t="s">
        <v>92</v>
      </c>
      <c r="D31" s="13">
        <f t="shared" si="4"/>
        <v>56020</v>
      </c>
      <c r="E31" s="13"/>
      <c r="F31" s="13"/>
      <c r="G31" s="13"/>
      <c r="H31" s="13">
        <v>54020</v>
      </c>
      <c r="I31" s="13"/>
      <c r="J31" s="13"/>
      <c r="K31" s="13"/>
      <c r="L31" s="13"/>
      <c r="M31" s="13"/>
      <c r="N31" s="13">
        <v>2000</v>
      </c>
      <c r="O31" s="13"/>
      <c r="P31" s="1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99" customFormat="1" ht="31.5">
      <c r="A32" s="12"/>
      <c r="B32" s="12" t="s">
        <v>178</v>
      </c>
      <c r="C32" s="131" t="s">
        <v>93</v>
      </c>
      <c r="D32" s="13">
        <f t="shared" si="4"/>
        <v>7065</v>
      </c>
      <c r="E32" s="13">
        <v>3346</v>
      </c>
      <c r="F32" s="13">
        <v>806</v>
      </c>
      <c r="G32" s="13"/>
      <c r="H32" s="13">
        <v>1013</v>
      </c>
      <c r="I32" s="13">
        <v>1900</v>
      </c>
      <c r="J32" s="13"/>
      <c r="K32" s="13"/>
      <c r="L32" s="13"/>
      <c r="M32" s="13"/>
      <c r="N32" s="13"/>
      <c r="O32" s="13"/>
      <c r="P32" s="13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99" customFormat="1" ht="15.75">
      <c r="A33" s="12"/>
      <c r="B33" s="12" t="s">
        <v>177</v>
      </c>
      <c r="C33" s="131" t="s">
        <v>94</v>
      </c>
      <c r="D33" s="13">
        <f t="shared" si="4"/>
        <v>2887</v>
      </c>
      <c r="E33" s="13"/>
      <c r="F33" s="13"/>
      <c r="G33" s="13">
        <v>100</v>
      </c>
      <c r="H33" s="13">
        <v>1867</v>
      </c>
      <c r="I33" s="13">
        <v>920</v>
      </c>
      <c r="J33" s="13"/>
      <c r="K33" s="13"/>
      <c r="L33" s="13"/>
      <c r="M33" s="13"/>
      <c r="N33" s="13"/>
      <c r="O33" s="13"/>
      <c r="P33" s="13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99" customFormat="1" ht="15.75">
      <c r="A34" s="12"/>
      <c r="B34" s="12" t="s">
        <v>198</v>
      </c>
      <c r="C34" s="131" t="s">
        <v>95</v>
      </c>
      <c r="D34" s="13">
        <v>82138</v>
      </c>
      <c r="E34" s="13"/>
      <c r="F34" s="13"/>
      <c r="G34" s="13"/>
      <c r="H34" s="13"/>
      <c r="I34" s="13"/>
      <c r="J34" s="13"/>
      <c r="K34" s="13"/>
      <c r="L34" s="13"/>
      <c r="M34" s="13"/>
      <c r="N34" s="13">
        <v>82138</v>
      </c>
      <c r="O34" s="13"/>
      <c r="P34" s="13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99" customFormat="1" ht="25.5">
      <c r="A35" s="108" t="s">
        <v>18</v>
      </c>
      <c r="B35" s="108"/>
      <c r="C35" s="132" t="s">
        <v>19</v>
      </c>
      <c r="D35" s="109">
        <f aca="true" t="shared" si="5" ref="D35:D80">E35+F35+G35+H35+I35+J35+K35+L35+M35+N35+O35+P35</f>
        <v>98872</v>
      </c>
      <c r="E35" s="109">
        <f>E36+E37+E38+E39</f>
        <v>17863</v>
      </c>
      <c r="F35" s="109">
        <f aca="true" t="shared" si="6" ref="F35:P35">F36+F37+F38+F39</f>
        <v>4303</v>
      </c>
      <c r="G35" s="109">
        <f t="shared" si="6"/>
        <v>0</v>
      </c>
      <c r="H35" s="109">
        <f t="shared" si="6"/>
        <v>55216</v>
      </c>
      <c r="I35" s="109">
        <f t="shared" si="6"/>
        <v>12990</v>
      </c>
      <c r="J35" s="109">
        <f t="shared" si="6"/>
        <v>0</v>
      </c>
      <c r="K35" s="109">
        <f t="shared" si="6"/>
        <v>8150</v>
      </c>
      <c r="L35" s="109">
        <f t="shared" si="6"/>
        <v>0</v>
      </c>
      <c r="M35" s="109">
        <f t="shared" si="6"/>
        <v>0</v>
      </c>
      <c r="N35" s="109">
        <f t="shared" si="6"/>
        <v>350</v>
      </c>
      <c r="O35" s="109">
        <f t="shared" si="6"/>
        <v>0</v>
      </c>
      <c r="P35" s="109">
        <f t="shared" si="6"/>
        <v>0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>
        <v>532</v>
      </c>
      <c r="AD35" s="4"/>
      <c r="AE35" s="4">
        <v>8579</v>
      </c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99" customFormat="1" ht="31.5">
      <c r="A36" s="12"/>
      <c r="B36" s="12" t="s">
        <v>176</v>
      </c>
      <c r="C36" s="131" t="s">
        <v>96</v>
      </c>
      <c r="D36" s="13">
        <f t="shared" si="5"/>
        <v>642</v>
      </c>
      <c r="E36" s="13"/>
      <c r="F36" s="13"/>
      <c r="G36" s="13"/>
      <c r="H36" s="13">
        <v>612</v>
      </c>
      <c r="I36" s="13">
        <v>30</v>
      </c>
      <c r="J36" s="13"/>
      <c r="K36" s="13"/>
      <c r="L36" s="13"/>
      <c r="M36" s="13"/>
      <c r="N36" s="13"/>
      <c r="O36" s="13"/>
      <c r="P36" s="13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99" customFormat="1" ht="15.75">
      <c r="A37" s="12"/>
      <c r="B37" s="12" t="s">
        <v>175</v>
      </c>
      <c r="C37" s="131" t="s">
        <v>97</v>
      </c>
      <c r="D37" s="13">
        <f t="shared" si="5"/>
        <v>12280</v>
      </c>
      <c r="E37" s="13"/>
      <c r="F37" s="13"/>
      <c r="G37" s="13"/>
      <c r="H37" s="13">
        <v>3600</v>
      </c>
      <c r="I37" s="13">
        <v>180</v>
      </c>
      <c r="J37" s="13"/>
      <c r="K37" s="13">
        <v>8150</v>
      </c>
      <c r="L37" s="13"/>
      <c r="M37" s="13"/>
      <c r="N37" s="13">
        <v>350</v>
      </c>
      <c r="O37" s="13"/>
      <c r="P37" s="13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99" customFormat="1" ht="15.75">
      <c r="A38" s="12"/>
      <c r="B38" s="12" t="s">
        <v>174</v>
      </c>
      <c r="C38" s="131" t="s">
        <v>98</v>
      </c>
      <c r="D38" s="13">
        <f t="shared" si="5"/>
        <v>48904</v>
      </c>
      <c r="E38" s="13"/>
      <c r="F38" s="13"/>
      <c r="G38" s="13"/>
      <c r="H38" s="13">
        <v>48904</v>
      </c>
      <c r="I38" s="13"/>
      <c r="J38" s="13"/>
      <c r="K38" s="13"/>
      <c r="L38" s="13"/>
      <c r="M38" s="13"/>
      <c r="N38" s="13"/>
      <c r="O38" s="13"/>
      <c r="P38" s="13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s="99" customFormat="1" ht="31.5">
      <c r="A39" s="12"/>
      <c r="B39" s="12" t="s">
        <v>173</v>
      </c>
      <c r="C39" s="131" t="s">
        <v>99</v>
      </c>
      <c r="D39" s="13">
        <f t="shared" si="5"/>
        <v>37046</v>
      </c>
      <c r="E39" s="13">
        <v>17863</v>
      </c>
      <c r="F39" s="13">
        <v>4303</v>
      </c>
      <c r="G39" s="13"/>
      <c r="H39" s="13">
        <v>2100</v>
      </c>
      <c r="I39" s="13">
        <v>12780</v>
      </c>
      <c r="J39" s="13"/>
      <c r="K39" s="13"/>
      <c r="L39" s="13"/>
      <c r="M39" s="13"/>
      <c r="N39" s="13"/>
      <c r="O39" s="13"/>
      <c r="P39" s="13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s="99" customFormat="1" ht="31.5">
      <c r="A40" s="108" t="s">
        <v>20</v>
      </c>
      <c r="B40" s="108"/>
      <c r="C40" s="132" t="s">
        <v>21</v>
      </c>
      <c r="D40" s="109">
        <f t="shared" si="5"/>
        <v>24722</v>
      </c>
      <c r="E40" s="109">
        <f>E41+E42+E43+E44</f>
        <v>3126</v>
      </c>
      <c r="F40" s="109">
        <f aca="true" t="shared" si="7" ref="F40:P40">F41+F42+F43+F44</f>
        <v>753</v>
      </c>
      <c r="G40" s="109">
        <f t="shared" si="7"/>
        <v>0</v>
      </c>
      <c r="H40" s="109">
        <f t="shared" si="7"/>
        <v>10970</v>
      </c>
      <c r="I40" s="109">
        <f t="shared" si="7"/>
        <v>2673</v>
      </c>
      <c r="J40" s="109">
        <f t="shared" si="7"/>
        <v>0</v>
      </c>
      <c r="K40" s="109">
        <f t="shared" si="7"/>
        <v>7200</v>
      </c>
      <c r="L40" s="109">
        <f t="shared" si="7"/>
        <v>0</v>
      </c>
      <c r="M40" s="109">
        <f t="shared" si="7"/>
        <v>0</v>
      </c>
      <c r="N40" s="109">
        <f t="shared" si="7"/>
        <v>0</v>
      </c>
      <c r="O40" s="109">
        <f t="shared" si="7"/>
        <v>0</v>
      </c>
      <c r="P40" s="109">
        <f t="shared" si="7"/>
        <v>0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>
        <v>533</v>
      </c>
      <c r="AD40" s="4"/>
      <c r="AE40" s="4">
        <v>8580</v>
      </c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s="99" customFormat="1" ht="15.75">
      <c r="A41" s="12"/>
      <c r="B41" s="12" t="s">
        <v>172</v>
      </c>
      <c r="C41" s="131" t="s">
        <v>100</v>
      </c>
      <c r="D41" s="13">
        <f t="shared" si="5"/>
        <v>15920</v>
      </c>
      <c r="E41" s="13"/>
      <c r="F41" s="13"/>
      <c r="G41" s="13"/>
      <c r="H41" s="13">
        <v>8070</v>
      </c>
      <c r="I41" s="13">
        <v>850</v>
      </c>
      <c r="J41" s="13"/>
      <c r="K41" s="13">
        <v>7000</v>
      </c>
      <c r="L41" s="13"/>
      <c r="M41" s="13"/>
      <c r="N41" s="13"/>
      <c r="O41" s="13"/>
      <c r="P41" s="13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s="99" customFormat="1" ht="15.75">
      <c r="A42" s="12"/>
      <c r="B42" s="12" t="s">
        <v>171</v>
      </c>
      <c r="C42" s="131" t="s">
        <v>101</v>
      </c>
      <c r="D42" s="13">
        <f t="shared" si="5"/>
        <v>5752</v>
      </c>
      <c r="E42" s="13">
        <v>3126</v>
      </c>
      <c r="F42" s="13">
        <v>753</v>
      </c>
      <c r="G42" s="13"/>
      <c r="H42" s="13"/>
      <c r="I42" s="13">
        <v>1673</v>
      </c>
      <c r="J42" s="13"/>
      <c r="K42" s="13">
        <v>200</v>
      </c>
      <c r="L42" s="13"/>
      <c r="M42" s="13"/>
      <c r="N42" s="13"/>
      <c r="O42" s="13"/>
      <c r="P42" s="13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s="99" customFormat="1" ht="15.75">
      <c r="A43" s="12"/>
      <c r="B43" s="12" t="s">
        <v>170</v>
      </c>
      <c r="C43" s="131" t="s">
        <v>102</v>
      </c>
      <c r="D43" s="13">
        <f t="shared" si="5"/>
        <v>2600</v>
      </c>
      <c r="E43" s="13"/>
      <c r="F43" s="13"/>
      <c r="G43" s="13"/>
      <c r="H43" s="13">
        <v>2500</v>
      </c>
      <c r="I43" s="13">
        <v>100</v>
      </c>
      <c r="J43" s="13"/>
      <c r="K43" s="13"/>
      <c r="L43" s="13"/>
      <c r="M43" s="13"/>
      <c r="N43" s="13"/>
      <c r="O43" s="13"/>
      <c r="P43" s="13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99" customFormat="1" ht="31.5">
      <c r="A44" s="12"/>
      <c r="B44" s="12" t="s">
        <v>169</v>
      </c>
      <c r="C44" s="131" t="s">
        <v>103</v>
      </c>
      <c r="D44" s="13">
        <f t="shared" si="5"/>
        <v>450</v>
      </c>
      <c r="E44" s="13"/>
      <c r="F44" s="13"/>
      <c r="G44" s="13"/>
      <c r="H44" s="13">
        <v>400</v>
      </c>
      <c r="I44" s="13">
        <v>50</v>
      </c>
      <c r="J44" s="13"/>
      <c r="K44" s="13"/>
      <c r="L44" s="13"/>
      <c r="M44" s="13"/>
      <c r="N44" s="13"/>
      <c r="O44" s="13"/>
      <c r="P44" s="13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99" customFormat="1" ht="25.5">
      <c r="A45" s="108" t="s">
        <v>22</v>
      </c>
      <c r="B45" s="108"/>
      <c r="C45" s="132" t="s">
        <v>23</v>
      </c>
      <c r="D45" s="109">
        <f t="shared" si="5"/>
        <v>0</v>
      </c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>
        <v>534</v>
      </c>
      <c r="AD45" s="4"/>
      <c r="AE45" s="4">
        <v>8581</v>
      </c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99" customFormat="1" ht="25.5">
      <c r="A46" s="108" t="s">
        <v>24</v>
      </c>
      <c r="B46" s="108"/>
      <c r="C46" s="132" t="s">
        <v>25</v>
      </c>
      <c r="D46" s="109">
        <f>E46+F46+G46+H46+I46+J46+K46+L46+M46+N46+O46+P46</f>
        <v>159050</v>
      </c>
      <c r="E46" s="109">
        <f>E47+E48+E49+E51+E50+E52+E54+E55+E56+E57+E58+E59+E53</f>
        <v>56667</v>
      </c>
      <c r="F46" s="109">
        <f aca="true" t="shared" si="8" ref="F46:P46">F47+F48+F49+F51+F50+F52+F54+F55+F56+F57+F58+F59+F53</f>
        <v>14133</v>
      </c>
      <c r="G46" s="109">
        <f t="shared" si="8"/>
        <v>110</v>
      </c>
      <c r="H46" s="109">
        <f t="shared" si="8"/>
        <v>19107</v>
      </c>
      <c r="I46" s="109">
        <f t="shared" si="8"/>
        <v>26770</v>
      </c>
      <c r="J46" s="109">
        <f t="shared" si="8"/>
        <v>747</v>
      </c>
      <c r="K46" s="109">
        <f t="shared" si="8"/>
        <v>0</v>
      </c>
      <c r="L46" s="109">
        <f t="shared" si="8"/>
        <v>0</v>
      </c>
      <c r="M46" s="109">
        <f t="shared" si="8"/>
        <v>0</v>
      </c>
      <c r="N46" s="109">
        <f t="shared" si="8"/>
        <v>40939</v>
      </c>
      <c r="O46" s="109">
        <f t="shared" si="8"/>
        <v>0</v>
      </c>
      <c r="P46" s="109">
        <f t="shared" si="8"/>
        <v>577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>
        <v>535</v>
      </c>
      <c r="AD46" s="4"/>
      <c r="AE46" s="4">
        <v>8582</v>
      </c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s="99" customFormat="1" ht="15.75">
      <c r="A47" s="12"/>
      <c r="B47" s="12" t="s">
        <v>168</v>
      </c>
      <c r="C47" s="131" t="s">
        <v>104</v>
      </c>
      <c r="D47" s="13">
        <f t="shared" si="5"/>
        <v>9536</v>
      </c>
      <c r="E47" s="13"/>
      <c r="F47" s="13"/>
      <c r="G47" s="13"/>
      <c r="H47" s="13">
        <v>5736</v>
      </c>
      <c r="I47" s="13">
        <v>3800</v>
      </c>
      <c r="J47" s="13"/>
      <c r="K47" s="13"/>
      <c r="L47" s="13"/>
      <c r="M47" s="13"/>
      <c r="N47" s="13"/>
      <c r="O47" s="13"/>
      <c r="P47" s="13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s="99" customFormat="1" ht="15.75">
      <c r="A48" s="12"/>
      <c r="B48" s="12" t="s">
        <v>167</v>
      </c>
      <c r="C48" s="131" t="s">
        <v>105</v>
      </c>
      <c r="D48" s="13">
        <f t="shared" si="5"/>
        <v>2787</v>
      </c>
      <c r="E48" s="13">
        <v>1424</v>
      </c>
      <c r="F48" s="13">
        <v>343</v>
      </c>
      <c r="G48" s="13"/>
      <c r="H48" s="13">
        <v>360</v>
      </c>
      <c r="I48" s="13">
        <v>660</v>
      </c>
      <c r="J48" s="13"/>
      <c r="K48" s="13"/>
      <c r="L48" s="13"/>
      <c r="M48" s="13"/>
      <c r="N48" s="13"/>
      <c r="O48" s="13"/>
      <c r="P48" s="13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:255" s="99" customFormat="1" ht="15.75">
      <c r="A49" s="12"/>
      <c r="B49" s="12" t="s">
        <v>166</v>
      </c>
      <c r="C49" s="131" t="s">
        <v>106</v>
      </c>
      <c r="D49" s="13">
        <f t="shared" si="5"/>
        <v>17292</v>
      </c>
      <c r="E49" s="13">
        <v>10193</v>
      </c>
      <c r="F49" s="13">
        <v>2456</v>
      </c>
      <c r="G49" s="13"/>
      <c r="H49" s="13">
        <v>1130</v>
      </c>
      <c r="I49" s="13">
        <v>750</v>
      </c>
      <c r="J49" s="13">
        <v>670</v>
      </c>
      <c r="K49" s="13"/>
      <c r="L49" s="13"/>
      <c r="M49" s="13"/>
      <c r="N49" s="13">
        <v>1700</v>
      </c>
      <c r="O49" s="13"/>
      <c r="P49" s="13">
        <v>393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:255" s="99" customFormat="1" ht="15.75">
      <c r="A50" s="12"/>
      <c r="B50" s="12" t="s">
        <v>165</v>
      </c>
      <c r="C50" s="131" t="s">
        <v>107</v>
      </c>
      <c r="D50" s="13">
        <f t="shared" si="5"/>
        <v>30646</v>
      </c>
      <c r="E50" s="13">
        <v>17511</v>
      </c>
      <c r="F50" s="13">
        <v>4219</v>
      </c>
      <c r="G50" s="13">
        <v>60</v>
      </c>
      <c r="H50" s="13">
        <v>4873</v>
      </c>
      <c r="I50" s="13">
        <v>3806</v>
      </c>
      <c r="J50" s="13">
        <v>77</v>
      </c>
      <c r="K50" s="13"/>
      <c r="L50" s="13"/>
      <c r="M50" s="13"/>
      <c r="N50" s="13">
        <v>100</v>
      </c>
      <c r="O50" s="13"/>
      <c r="P50" s="13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s="99" customFormat="1" ht="15.75">
      <c r="A51" s="12"/>
      <c r="B51" s="12" t="s">
        <v>164</v>
      </c>
      <c r="C51" s="131" t="s">
        <v>108</v>
      </c>
      <c r="D51" s="13">
        <f t="shared" si="5"/>
        <v>53448</v>
      </c>
      <c r="E51" s="13">
        <v>25321</v>
      </c>
      <c r="F51" s="13">
        <v>6581</v>
      </c>
      <c r="G51" s="13"/>
      <c r="H51" s="13">
        <v>4602</v>
      </c>
      <c r="I51" s="13">
        <v>16944</v>
      </c>
      <c r="J51" s="13"/>
      <c r="K51" s="13"/>
      <c r="L51" s="13"/>
      <c r="M51" s="13"/>
      <c r="N51" s="13"/>
      <c r="O51" s="13"/>
      <c r="P51" s="13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s="99" customFormat="1" ht="25.5">
      <c r="A52" s="12"/>
      <c r="B52" s="12" t="s">
        <v>163</v>
      </c>
      <c r="C52" s="131" t="s">
        <v>109</v>
      </c>
      <c r="D52" s="13">
        <f t="shared" si="5"/>
        <v>2918</v>
      </c>
      <c r="E52" s="13">
        <v>1578</v>
      </c>
      <c r="F52" s="13">
        <v>380</v>
      </c>
      <c r="G52" s="13">
        <v>50</v>
      </c>
      <c r="H52" s="13">
        <v>100</v>
      </c>
      <c r="I52" s="13">
        <v>810</v>
      </c>
      <c r="J52" s="13"/>
      <c r="K52" s="13"/>
      <c r="L52" s="13"/>
      <c r="M52" s="13"/>
      <c r="N52" s="13"/>
      <c r="O52" s="13"/>
      <c r="P52" s="13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255" s="99" customFormat="1" ht="15.75">
      <c r="A53" s="12"/>
      <c r="B53" s="12" t="s">
        <v>195</v>
      </c>
      <c r="C53" s="131" t="s">
        <v>196</v>
      </c>
      <c r="D53" s="13">
        <f t="shared" si="5"/>
        <v>1512</v>
      </c>
      <c r="E53" s="13"/>
      <c r="F53" s="13"/>
      <c r="G53" s="13"/>
      <c r="H53" s="13">
        <v>1512</v>
      </c>
      <c r="I53" s="13"/>
      <c r="J53" s="13"/>
      <c r="K53" s="13"/>
      <c r="L53" s="13"/>
      <c r="M53" s="13"/>
      <c r="N53" s="13"/>
      <c r="O53" s="13"/>
      <c r="P53" s="13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:255" s="99" customFormat="1" ht="31.5">
      <c r="A54" s="12"/>
      <c r="B54" s="12" t="s">
        <v>162</v>
      </c>
      <c r="C54" s="131" t="s">
        <v>110</v>
      </c>
      <c r="D54" s="13">
        <f t="shared" si="5"/>
        <v>1772</v>
      </c>
      <c r="E54" s="13">
        <v>640</v>
      </c>
      <c r="F54" s="13">
        <v>154</v>
      </c>
      <c r="G54" s="13"/>
      <c r="H54" s="13">
        <v>794</v>
      </c>
      <c r="I54" s="13"/>
      <c r="J54" s="13"/>
      <c r="K54" s="13"/>
      <c r="L54" s="13"/>
      <c r="M54" s="13"/>
      <c r="N54" s="13"/>
      <c r="O54" s="13"/>
      <c r="P54" s="112">
        <v>184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:255" s="99" customFormat="1" ht="15.75">
      <c r="A55" s="12"/>
      <c r="B55" s="12" t="s">
        <v>161</v>
      </c>
      <c r="C55" s="131" t="s">
        <v>111</v>
      </c>
      <c r="D55" s="13">
        <f t="shared" si="5"/>
        <v>14978</v>
      </c>
      <c r="E55" s="13"/>
      <c r="F55" s="13"/>
      <c r="G55" s="13"/>
      <c r="H55" s="13"/>
      <c r="I55" s="13"/>
      <c r="J55" s="13"/>
      <c r="K55" s="13"/>
      <c r="L55" s="13"/>
      <c r="M55" s="13"/>
      <c r="N55" s="13">
        <v>14978</v>
      </c>
      <c r="O55" s="13"/>
      <c r="P55" s="13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:255" s="99" customFormat="1" ht="31.5">
      <c r="A56" s="12"/>
      <c r="B56" s="12" t="s">
        <v>160</v>
      </c>
      <c r="C56" s="131" t="s">
        <v>112</v>
      </c>
      <c r="D56" s="13">
        <f t="shared" si="5"/>
        <v>3274</v>
      </c>
      <c r="E56" s="13"/>
      <c r="F56" s="13"/>
      <c r="G56" s="13"/>
      <c r="H56" s="13"/>
      <c r="I56" s="13"/>
      <c r="J56" s="13"/>
      <c r="K56" s="13"/>
      <c r="L56" s="13"/>
      <c r="M56" s="13"/>
      <c r="N56" s="13">
        <v>3274</v>
      </c>
      <c r="O56" s="13"/>
      <c r="P56" s="13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</row>
    <row r="57" spans="1:255" s="99" customFormat="1" ht="31.5">
      <c r="A57" s="12"/>
      <c r="B57" s="12" t="s">
        <v>159</v>
      </c>
      <c r="C57" s="131" t="s">
        <v>113</v>
      </c>
      <c r="D57" s="13">
        <f t="shared" si="5"/>
        <v>9310</v>
      </c>
      <c r="E57" s="13"/>
      <c r="F57" s="13"/>
      <c r="G57" s="13"/>
      <c r="H57" s="13"/>
      <c r="I57" s="13"/>
      <c r="J57" s="13"/>
      <c r="K57" s="13"/>
      <c r="L57" s="13"/>
      <c r="M57" s="13"/>
      <c r="N57" s="13">
        <v>9310</v>
      </c>
      <c r="O57" s="13"/>
      <c r="P57" s="13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1:255" s="99" customFormat="1" ht="31.5">
      <c r="A58" s="12"/>
      <c r="B58" s="12" t="s">
        <v>197</v>
      </c>
      <c r="C58" s="131" t="s">
        <v>114</v>
      </c>
      <c r="D58" s="13">
        <f t="shared" si="5"/>
        <v>6263</v>
      </c>
      <c r="E58" s="13"/>
      <c r="F58" s="13"/>
      <c r="G58" s="13"/>
      <c r="H58" s="13"/>
      <c r="I58" s="13"/>
      <c r="J58" s="13"/>
      <c r="K58" s="13"/>
      <c r="L58" s="13"/>
      <c r="M58" s="13"/>
      <c r="N58" s="13">
        <v>6263</v>
      </c>
      <c r="O58" s="13"/>
      <c r="P58" s="13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s="99" customFormat="1" ht="15.75">
      <c r="A59" s="12"/>
      <c r="B59" s="12" t="s">
        <v>197</v>
      </c>
      <c r="C59" s="131" t="s">
        <v>115</v>
      </c>
      <c r="D59" s="13">
        <f t="shared" si="5"/>
        <v>5314</v>
      </c>
      <c r="E59" s="13"/>
      <c r="F59" s="13"/>
      <c r="G59" s="13"/>
      <c r="H59" s="13"/>
      <c r="I59" s="13"/>
      <c r="J59" s="13"/>
      <c r="K59" s="13"/>
      <c r="L59" s="13"/>
      <c r="M59" s="13"/>
      <c r="N59" s="13">
        <v>5314</v>
      </c>
      <c r="O59" s="13"/>
      <c r="P59" s="13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s="99" customFormat="1" ht="25.5">
      <c r="A60" s="108" t="s">
        <v>26</v>
      </c>
      <c r="B60" s="108"/>
      <c r="C60" s="132" t="s">
        <v>27</v>
      </c>
      <c r="D60" s="109">
        <f t="shared" si="5"/>
        <v>530861</v>
      </c>
      <c r="E60" s="109">
        <f>E61+E62+E63+E64+E65+E66+E67+E68+E69+E71+E72+E70</f>
        <v>350831</v>
      </c>
      <c r="F60" s="109">
        <f aca="true" t="shared" si="9" ref="F60:P60">F61+F62+F63+F64+F65+F66+F67+F68+F69+F71+F72+F70</f>
        <v>84814</v>
      </c>
      <c r="G60" s="109">
        <f t="shared" si="9"/>
        <v>260</v>
      </c>
      <c r="H60" s="109">
        <f t="shared" si="9"/>
        <v>34825</v>
      </c>
      <c r="I60" s="109">
        <f t="shared" si="9"/>
        <v>56035</v>
      </c>
      <c r="J60" s="109">
        <f t="shared" si="9"/>
        <v>465</v>
      </c>
      <c r="K60" s="109">
        <f t="shared" si="9"/>
        <v>532</v>
      </c>
      <c r="L60" s="109">
        <f t="shared" si="9"/>
        <v>0</v>
      </c>
      <c r="M60" s="109">
        <f t="shared" si="9"/>
        <v>0</v>
      </c>
      <c r="N60" s="109">
        <f t="shared" si="9"/>
        <v>1500</v>
      </c>
      <c r="O60" s="109">
        <f t="shared" si="9"/>
        <v>600</v>
      </c>
      <c r="P60" s="109">
        <f t="shared" si="9"/>
        <v>999</v>
      </c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>
        <v>536</v>
      </c>
      <c r="AD60" s="4"/>
      <c r="AE60" s="4">
        <v>8583</v>
      </c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99" customFormat="1" ht="31.5">
      <c r="A61" s="12"/>
      <c r="B61" s="12" t="s">
        <v>158</v>
      </c>
      <c r="C61" s="131" t="s">
        <v>123</v>
      </c>
      <c r="D61" s="13">
        <f t="shared" si="5"/>
        <v>71470</v>
      </c>
      <c r="E61" s="13">
        <v>46519</v>
      </c>
      <c r="F61" s="13">
        <v>11206</v>
      </c>
      <c r="G61" s="13"/>
      <c r="H61" s="13">
        <v>3075</v>
      </c>
      <c r="I61" s="13">
        <v>10575</v>
      </c>
      <c r="J61" s="13">
        <v>45</v>
      </c>
      <c r="K61" s="13"/>
      <c r="L61" s="13"/>
      <c r="M61" s="13"/>
      <c r="N61" s="13">
        <v>50</v>
      </c>
      <c r="O61" s="13"/>
      <c r="P61" s="13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s="99" customFormat="1" ht="31.5">
      <c r="A62" s="12"/>
      <c r="B62" s="12" t="s">
        <v>157</v>
      </c>
      <c r="C62" s="131" t="s">
        <v>128</v>
      </c>
      <c r="D62" s="13">
        <f t="shared" si="5"/>
        <v>13344</v>
      </c>
      <c r="E62" s="13">
        <v>10753</v>
      </c>
      <c r="F62" s="13">
        <v>2591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s="99" customFormat="1" ht="31.5">
      <c r="A63" s="12"/>
      <c r="B63" s="12" t="s">
        <v>156</v>
      </c>
      <c r="C63" s="131" t="s">
        <v>129</v>
      </c>
      <c r="D63" s="13">
        <f t="shared" si="5"/>
        <v>125236</v>
      </c>
      <c r="E63" s="13">
        <v>100923</v>
      </c>
      <c r="F63" s="13">
        <v>24313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s="99" customFormat="1" ht="31.5">
      <c r="A64" s="12"/>
      <c r="B64" s="12" t="s">
        <v>155</v>
      </c>
      <c r="C64" s="131" t="s">
        <v>130</v>
      </c>
      <c r="D64" s="13">
        <f t="shared" si="5"/>
        <v>4070</v>
      </c>
      <c r="E64" s="13">
        <v>3290</v>
      </c>
      <c r="F64" s="13">
        <v>780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s="99" customFormat="1" ht="15.75">
      <c r="A65" s="12"/>
      <c r="B65" s="12" t="s">
        <v>154</v>
      </c>
      <c r="C65" s="131" t="s">
        <v>131</v>
      </c>
      <c r="D65" s="13">
        <f t="shared" si="5"/>
        <v>138777</v>
      </c>
      <c r="E65" s="13">
        <v>70486</v>
      </c>
      <c r="F65" s="13">
        <v>17280</v>
      </c>
      <c r="G65" s="13">
        <v>94</v>
      </c>
      <c r="H65" s="13">
        <v>20680</v>
      </c>
      <c r="I65" s="13">
        <v>28301</v>
      </c>
      <c r="J65" s="13">
        <v>300</v>
      </c>
      <c r="K65" s="13">
        <v>386</v>
      </c>
      <c r="L65" s="13"/>
      <c r="M65" s="13"/>
      <c r="N65" s="13">
        <v>1250</v>
      </c>
      <c r="O65" s="13"/>
      <c r="P65" s="13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s="99" customFormat="1" ht="31.5">
      <c r="A66" s="12"/>
      <c r="B66" s="12" t="s">
        <v>153</v>
      </c>
      <c r="C66" s="131" t="s">
        <v>132</v>
      </c>
      <c r="D66" s="13">
        <f t="shared" si="5"/>
        <v>27785</v>
      </c>
      <c r="E66" s="13">
        <v>21450</v>
      </c>
      <c r="F66" s="13">
        <v>5167</v>
      </c>
      <c r="G66" s="13"/>
      <c r="H66" s="13">
        <v>790</v>
      </c>
      <c r="I66" s="13">
        <v>378</v>
      </c>
      <c r="J66" s="13"/>
      <c r="K66" s="13"/>
      <c r="L66" s="13"/>
      <c r="M66" s="13"/>
      <c r="N66" s="13"/>
      <c r="O66" s="13"/>
      <c r="P66" s="13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s="99" customFormat="1" ht="31.5">
      <c r="A67" s="12"/>
      <c r="B67" s="12" t="s">
        <v>152</v>
      </c>
      <c r="C67" s="131" t="s">
        <v>133</v>
      </c>
      <c r="D67" s="13">
        <f t="shared" si="5"/>
        <v>19493</v>
      </c>
      <c r="E67" s="13">
        <v>15701</v>
      </c>
      <c r="F67" s="13">
        <v>3792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s="99" customFormat="1" ht="31.5">
      <c r="A68" s="12"/>
      <c r="B68" s="12" t="s">
        <v>151</v>
      </c>
      <c r="C68" s="131" t="s">
        <v>134</v>
      </c>
      <c r="D68" s="13">
        <f t="shared" si="5"/>
        <v>53207</v>
      </c>
      <c r="E68" s="13">
        <v>42876</v>
      </c>
      <c r="F68" s="13">
        <v>10329</v>
      </c>
      <c r="G68" s="13"/>
      <c r="H68" s="13"/>
      <c r="I68" s="13"/>
      <c r="J68" s="13"/>
      <c r="K68" s="13"/>
      <c r="L68" s="13"/>
      <c r="M68" s="13"/>
      <c r="N68" s="13"/>
      <c r="O68" s="13"/>
      <c r="P68" s="13">
        <v>2</v>
      </c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s="99" customFormat="1" ht="31.5">
      <c r="A69" s="12"/>
      <c r="B69" s="12" t="s">
        <v>150</v>
      </c>
      <c r="C69" s="131" t="s">
        <v>135</v>
      </c>
      <c r="D69" s="13">
        <f t="shared" si="5"/>
        <v>58501</v>
      </c>
      <c r="E69" s="13">
        <v>33531</v>
      </c>
      <c r="F69" s="13">
        <v>8078</v>
      </c>
      <c r="G69" s="13">
        <v>166</v>
      </c>
      <c r="H69" s="13">
        <v>8025</v>
      </c>
      <c r="I69" s="13">
        <v>8381</v>
      </c>
      <c r="J69" s="13">
        <v>120</v>
      </c>
      <c r="K69" s="13"/>
      <c r="L69" s="13"/>
      <c r="M69" s="13"/>
      <c r="N69" s="13">
        <v>200</v>
      </c>
      <c r="O69" s="13"/>
      <c r="P69" s="13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s="99" customFormat="1" ht="15.75">
      <c r="A70" s="12"/>
      <c r="B70" s="12" t="s">
        <v>149</v>
      </c>
      <c r="C70" s="131" t="s">
        <v>136</v>
      </c>
      <c r="D70" s="13">
        <f t="shared" si="5"/>
        <v>600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>
        <v>600</v>
      </c>
      <c r="P70" s="13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s="99" customFormat="1" ht="31.5">
      <c r="A71" s="12"/>
      <c r="B71" s="12" t="s">
        <v>148</v>
      </c>
      <c r="C71" s="131" t="s">
        <v>137</v>
      </c>
      <c r="D71" s="13">
        <f t="shared" si="5"/>
        <v>1350</v>
      </c>
      <c r="E71" s="13">
        <v>284</v>
      </c>
      <c r="F71" s="13">
        <v>69</v>
      </c>
      <c r="G71" s="13"/>
      <c r="H71" s="13"/>
      <c r="I71" s="13"/>
      <c r="J71" s="13"/>
      <c r="K71" s="13"/>
      <c r="L71" s="13"/>
      <c r="M71" s="13"/>
      <c r="N71" s="13"/>
      <c r="O71" s="13"/>
      <c r="P71" s="13">
        <v>997</v>
      </c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s="99" customFormat="1" ht="15.75">
      <c r="A72" s="12"/>
      <c r="B72" s="12" t="s">
        <v>147</v>
      </c>
      <c r="C72" s="131" t="s">
        <v>138</v>
      </c>
      <c r="D72" s="13">
        <f t="shared" si="5"/>
        <v>17028</v>
      </c>
      <c r="E72" s="13">
        <v>5018</v>
      </c>
      <c r="F72" s="13">
        <v>1209</v>
      </c>
      <c r="G72" s="13"/>
      <c r="H72" s="13">
        <v>2255</v>
      </c>
      <c r="I72" s="13">
        <v>8400</v>
      </c>
      <c r="J72" s="13"/>
      <c r="K72" s="13">
        <v>146</v>
      </c>
      <c r="L72" s="13"/>
      <c r="M72" s="13"/>
      <c r="N72" s="13"/>
      <c r="O72" s="13"/>
      <c r="P72" s="13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99" customFormat="1" ht="25.5">
      <c r="A73" s="115" t="s">
        <v>28</v>
      </c>
      <c r="B73" s="115"/>
      <c r="C73" s="133" t="s">
        <v>29</v>
      </c>
      <c r="D73" s="116">
        <f>E73+F73+G73+H73+I73+J73+K73+L73+M73+N73+O73+P73</f>
        <v>94766</v>
      </c>
      <c r="E73" s="116">
        <f>E74+E75+E76+E77+E78+E79+E80</f>
        <v>36524</v>
      </c>
      <c r="F73" s="116">
        <f aca="true" t="shared" si="10" ref="F73:P73">F74+F75+F76+F77+F78+F79+F80</f>
        <v>9210</v>
      </c>
      <c r="G73" s="116">
        <f t="shared" si="10"/>
        <v>0</v>
      </c>
      <c r="H73" s="116">
        <f t="shared" si="10"/>
        <v>2855</v>
      </c>
      <c r="I73" s="116">
        <f t="shared" si="10"/>
        <v>2180</v>
      </c>
      <c r="J73" s="116">
        <f t="shared" si="10"/>
        <v>0</v>
      </c>
      <c r="K73" s="116">
        <f t="shared" si="10"/>
        <v>10</v>
      </c>
      <c r="L73" s="116">
        <f t="shared" si="10"/>
        <v>0</v>
      </c>
      <c r="M73" s="116">
        <f t="shared" si="10"/>
        <v>0</v>
      </c>
      <c r="N73" s="116">
        <f t="shared" si="10"/>
        <v>0</v>
      </c>
      <c r="O73" s="116">
        <f t="shared" si="10"/>
        <v>28987</v>
      </c>
      <c r="P73" s="116">
        <f t="shared" si="10"/>
        <v>15000</v>
      </c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>
        <v>537</v>
      </c>
      <c r="AD73" s="4"/>
      <c r="AE73" s="4">
        <v>8584</v>
      </c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99" customFormat="1" ht="15.75">
      <c r="A74" s="113"/>
      <c r="B74" s="113" t="s">
        <v>146</v>
      </c>
      <c r="C74" s="134" t="s">
        <v>116</v>
      </c>
      <c r="D74" s="114">
        <f t="shared" si="5"/>
        <v>17016</v>
      </c>
      <c r="E74" s="114">
        <v>12104</v>
      </c>
      <c r="F74" s="117">
        <v>3327</v>
      </c>
      <c r="G74" s="114"/>
      <c r="H74" s="114">
        <v>685</v>
      </c>
      <c r="I74" s="114">
        <v>900</v>
      </c>
      <c r="J74" s="114"/>
      <c r="K74" s="114"/>
      <c r="L74" s="114"/>
      <c r="M74" s="114"/>
      <c r="N74" s="114"/>
      <c r="O74" s="114"/>
      <c r="P74" s="11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s="99" customFormat="1" ht="31.5">
      <c r="A75" s="113"/>
      <c r="B75" s="113" t="s">
        <v>145</v>
      </c>
      <c r="C75" s="134" t="s">
        <v>117</v>
      </c>
      <c r="D75" s="114">
        <f t="shared" si="5"/>
        <v>10987</v>
      </c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>
        <v>10987</v>
      </c>
      <c r="P75" s="11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s="99" customFormat="1" ht="15.75">
      <c r="A76" s="113"/>
      <c r="B76" s="113" t="s">
        <v>144</v>
      </c>
      <c r="C76" s="134" t="s">
        <v>118</v>
      </c>
      <c r="D76" s="114">
        <f t="shared" si="5"/>
        <v>160</v>
      </c>
      <c r="E76" s="114"/>
      <c r="F76" s="114"/>
      <c r="G76" s="114"/>
      <c r="H76" s="114">
        <v>120</v>
      </c>
      <c r="I76" s="114">
        <v>30</v>
      </c>
      <c r="J76" s="114"/>
      <c r="K76" s="114">
        <v>10</v>
      </c>
      <c r="L76" s="114"/>
      <c r="M76" s="114"/>
      <c r="N76" s="114"/>
      <c r="O76" s="114"/>
      <c r="P76" s="11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s="99" customFormat="1" ht="15.75">
      <c r="A77" s="113"/>
      <c r="B77" s="113" t="s">
        <v>143</v>
      </c>
      <c r="C77" s="134" t="s">
        <v>119</v>
      </c>
      <c r="D77" s="114">
        <f t="shared" si="5"/>
        <v>30600</v>
      </c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>
        <v>15600</v>
      </c>
      <c r="P77" s="114">
        <v>15000</v>
      </c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</row>
    <row r="78" spans="1:255" s="99" customFormat="1" ht="15.75">
      <c r="A78" s="113"/>
      <c r="B78" s="113" t="s">
        <v>142</v>
      </c>
      <c r="C78" s="134" t="s">
        <v>120</v>
      </c>
      <c r="D78" s="114">
        <f t="shared" si="5"/>
        <v>4146</v>
      </c>
      <c r="E78" s="114">
        <v>3301</v>
      </c>
      <c r="F78" s="114">
        <v>795</v>
      </c>
      <c r="G78" s="114"/>
      <c r="H78" s="114">
        <v>10</v>
      </c>
      <c r="I78" s="114"/>
      <c r="J78" s="114"/>
      <c r="K78" s="114"/>
      <c r="L78" s="114"/>
      <c r="M78" s="114"/>
      <c r="N78" s="114"/>
      <c r="O78" s="114">
        <v>40</v>
      </c>
      <c r="P78" s="11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</row>
    <row r="79" spans="1:255" s="99" customFormat="1" ht="15.75">
      <c r="A79" s="113"/>
      <c r="B79" s="113" t="s">
        <v>141</v>
      </c>
      <c r="C79" s="134" t="s">
        <v>121</v>
      </c>
      <c r="D79" s="114">
        <f t="shared" si="5"/>
        <v>2360</v>
      </c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>
        <v>2360</v>
      </c>
      <c r="P79" s="11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</row>
    <row r="80" spans="1:255" s="99" customFormat="1" ht="15.75">
      <c r="A80" s="113"/>
      <c r="B80" s="113" t="s">
        <v>140</v>
      </c>
      <c r="C80" s="134" t="s">
        <v>122</v>
      </c>
      <c r="D80" s="114">
        <f t="shared" si="5"/>
        <v>29497</v>
      </c>
      <c r="E80" s="114">
        <v>21119</v>
      </c>
      <c r="F80" s="114">
        <v>5088</v>
      </c>
      <c r="G80" s="114"/>
      <c r="H80" s="114">
        <v>2040</v>
      </c>
      <c r="I80" s="114">
        <v>1250</v>
      </c>
      <c r="J80" s="114"/>
      <c r="K80" s="114"/>
      <c r="L80" s="114"/>
      <c r="M80" s="114"/>
      <c r="N80" s="114"/>
      <c r="O80" s="114"/>
      <c r="P80" s="11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</row>
    <row r="81" spans="1:255" s="99" customFormat="1" ht="15.75">
      <c r="A81" s="113"/>
      <c r="B81" s="113"/>
      <c r="C81" s="13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</row>
    <row r="82" spans="1:255" s="99" customFormat="1" ht="15.75">
      <c r="A82" s="121"/>
      <c r="B82" s="121"/>
      <c r="C82" s="135"/>
      <c r="D82" s="122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</row>
    <row r="83" spans="1:255" s="99" customFormat="1" ht="15.75">
      <c r="A83" s="121" t="s">
        <v>199</v>
      </c>
      <c r="B83" s="121"/>
      <c r="C83" s="136" t="s">
        <v>200</v>
      </c>
      <c r="D83" s="123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</row>
    <row r="84" spans="1:255" s="99" customFormat="1" ht="15.75">
      <c r="A84" s="121"/>
      <c r="B84" s="121"/>
      <c r="C84" s="136" t="s">
        <v>206</v>
      </c>
      <c r="D84" s="123">
        <f>D86-D85</f>
        <v>-113259</v>
      </c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</row>
    <row r="85" spans="1:255" s="99" customFormat="1" ht="15.75">
      <c r="A85" s="113"/>
      <c r="B85" s="113"/>
      <c r="C85" s="134" t="s">
        <v>127</v>
      </c>
      <c r="D85" s="114">
        <v>158950</v>
      </c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</row>
    <row r="86" spans="1:255" s="99" customFormat="1" ht="47.25">
      <c r="A86" s="113"/>
      <c r="B86" s="113"/>
      <c r="C86" s="134" t="s">
        <v>205</v>
      </c>
      <c r="D86" s="114">
        <v>45691</v>
      </c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</row>
    <row r="87" spans="1:255" s="99" customFormat="1" ht="31.5">
      <c r="A87" s="113"/>
      <c r="B87" s="113"/>
      <c r="C87" s="120" t="s">
        <v>202</v>
      </c>
      <c r="D87" s="104">
        <v>376175</v>
      </c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</row>
    <row r="88" spans="1:255" s="99" customFormat="1" ht="31.5">
      <c r="A88" s="113"/>
      <c r="B88" s="113"/>
      <c r="C88" s="134" t="s">
        <v>203</v>
      </c>
      <c r="D88" s="114">
        <v>78265</v>
      </c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</row>
    <row r="89" spans="1:29" ht="15.75">
      <c r="A89" s="15"/>
      <c r="B89" s="15"/>
      <c r="C89" s="126"/>
      <c r="D89" s="127" t="s">
        <v>124</v>
      </c>
      <c r="E89" s="127">
        <v>34462</v>
      </c>
      <c r="F89" s="127"/>
      <c r="G89" s="14"/>
      <c r="H89" s="14"/>
      <c r="I89" s="14"/>
      <c r="J89" s="14"/>
      <c r="K89" s="14"/>
      <c r="L89" s="14"/>
      <c r="M89" s="14"/>
      <c r="N89" s="14"/>
      <c r="O89" s="14"/>
      <c r="P89" s="14"/>
      <c r="AC89" s="4">
        <v>998</v>
      </c>
    </row>
    <row r="90" spans="3:6" ht="15.75">
      <c r="C90" s="128"/>
      <c r="D90" s="129" t="s">
        <v>125</v>
      </c>
      <c r="E90" s="127">
        <v>16479</v>
      </c>
      <c r="F90" s="129"/>
    </row>
    <row r="91" spans="3:7" ht="15.75">
      <c r="C91" s="128"/>
      <c r="D91" s="129" t="s">
        <v>126</v>
      </c>
      <c r="E91" s="130">
        <v>27324</v>
      </c>
      <c r="F91" s="129"/>
      <c r="G91" s="125"/>
    </row>
    <row r="92" spans="3:6" ht="15.75">
      <c r="C92" s="128"/>
      <c r="D92" s="129" t="s">
        <v>207</v>
      </c>
      <c r="E92" s="130">
        <f>D7-D10+D86</f>
        <v>78265</v>
      </c>
      <c r="F92" s="129"/>
    </row>
    <row r="95" ht="1.5" customHeight="1"/>
    <row r="96" spans="1:16" s="22" customFormat="1" ht="12.75">
      <c r="A96" s="19" t="s">
        <v>223</v>
      </c>
      <c r="B96" s="19"/>
      <c r="C96" s="20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1:16" s="22" customFormat="1" ht="12.75">
      <c r="A97" s="23"/>
      <c r="B97" s="23"/>
      <c r="C97" s="142"/>
      <c r="D97" s="142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</row>
    <row r="98" spans="1:16" s="19" customFormat="1" ht="12.75">
      <c r="A98" s="19" t="s">
        <v>224</v>
      </c>
      <c r="C98" s="24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</row>
    <row r="99" spans="1:16" s="19" customFormat="1" ht="12.75">
      <c r="A99" s="23"/>
      <c r="B99" s="23"/>
      <c r="C99" s="142"/>
      <c r="D99" s="142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</row>
    <row r="100" spans="1:16" s="19" customFormat="1" ht="12.75">
      <c r="A100" s="19" t="s">
        <v>221</v>
      </c>
      <c r="C100" s="24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</row>
    <row r="101" spans="3:16" s="19" customFormat="1" ht="12.75">
      <c r="C101" s="24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</row>
    <row r="102" spans="1:16" s="19" customFormat="1" ht="12.75">
      <c r="A102" s="19" t="s">
        <v>222</v>
      </c>
      <c r="C102" s="24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</row>
  </sheetData>
  <sheetProtection selectLockedCells="1" selectUnlockedCells="1"/>
  <mergeCells count="5">
    <mergeCell ref="C2:D2"/>
    <mergeCell ref="C3:D3"/>
    <mergeCell ref="A4:D4"/>
    <mergeCell ref="C97:D97"/>
    <mergeCell ref="C99:D99"/>
  </mergeCells>
  <printOptions horizontalCentered="1"/>
  <pageMargins left="0.7875" right="0.7875" top="0.9840277777777777" bottom="0.7868055555555555" header="0.5118055555555555" footer="0.19652777777777777"/>
  <pageSetup firstPageNumber="1" useFirstPageNumber="1" fitToHeight="0" fitToWidth="1" horizontalDpi="300" verticalDpi="300" orientation="portrait" paperSize="9" scale="50" r:id="rId3"/>
  <headerFooter alignWithMargins="0">
    <oddFooter>&amp;L&amp;"Times New Roman,Regular"1-PB; Pārskats par pamatbudžeta izpildi&amp;R&amp;"Times New Roman,Regular"&amp;P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showGridLines="0" zoomScale="80" zoomScaleNormal="80" zoomScaleSheetLayoutView="100" zoomScalePageLayoutView="0" workbookViewId="0" topLeftCell="A1">
      <selection activeCell="J40" sqref="J40"/>
    </sheetView>
  </sheetViews>
  <sheetFormatPr defaultColWidth="9.140625" defaultRowHeight="12.75"/>
  <cols>
    <col min="1" max="1" width="9.140625" style="26" customWidth="1"/>
    <col min="2" max="2" width="11.140625" style="27" customWidth="1"/>
    <col min="3" max="3" width="29.7109375" style="28" customWidth="1"/>
    <col min="4" max="4" width="12.421875" style="28" customWidth="1"/>
    <col min="5" max="5" width="25.00390625" style="28" customWidth="1"/>
    <col min="6" max="9" width="12.28125" style="28" customWidth="1"/>
    <col min="10" max="18" width="13.28125" style="29" customWidth="1"/>
    <col min="19" max="22" width="9.140625" style="29" customWidth="1"/>
    <col min="23" max="23" width="9.140625" style="31" customWidth="1"/>
    <col min="24" max="25" width="9.140625" style="29" customWidth="1"/>
    <col min="26" max="26" width="9.140625" style="31" customWidth="1"/>
    <col min="27" max="250" width="9.140625" style="27" customWidth="1"/>
  </cols>
  <sheetData>
    <row r="1" spans="1:18" s="4" customFormat="1" ht="15.75">
      <c r="A1" s="1"/>
      <c r="B1" s="16"/>
      <c r="C1" s="148" t="s">
        <v>41</v>
      </c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18" s="4" customFormat="1" ht="15.75" customHeight="1">
      <c r="A2" s="1"/>
      <c r="B2" s="137" t="s">
        <v>33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</row>
    <row r="3" spans="1:18" s="4" customFormat="1" ht="24.75" customHeight="1">
      <c r="A3" s="1"/>
      <c r="B3" s="149" t="s">
        <v>34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</row>
    <row r="4" spans="1:18" s="4" customFormat="1" ht="46.5" customHeight="1">
      <c r="A4" s="63"/>
      <c r="B4" s="63"/>
      <c r="C4" s="150" t="s">
        <v>69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</row>
    <row r="5" spans="1:26" s="27" customFormat="1" ht="15.75">
      <c r="A5" s="26"/>
      <c r="C5" s="28"/>
      <c r="D5" s="28"/>
      <c r="E5" s="28"/>
      <c r="F5" s="28"/>
      <c r="G5" s="28"/>
      <c r="H5" s="28"/>
      <c r="I5" s="28"/>
      <c r="J5" s="29"/>
      <c r="K5" s="29"/>
      <c r="L5" s="29"/>
      <c r="M5" s="29"/>
      <c r="N5" s="29"/>
      <c r="O5" s="29"/>
      <c r="P5" s="29"/>
      <c r="Q5" s="29"/>
      <c r="R5" s="30" t="s">
        <v>43</v>
      </c>
      <c r="S5" s="29"/>
      <c r="T5" s="29"/>
      <c r="U5" s="29"/>
      <c r="V5" s="29"/>
      <c r="W5" s="31"/>
      <c r="X5" s="29"/>
      <c r="Y5" s="29"/>
      <c r="Z5" s="31"/>
    </row>
    <row r="6" spans="1:26" s="27" customFormat="1" ht="15.75" customHeight="1">
      <c r="A6" s="26"/>
      <c r="B6" s="144" t="s">
        <v>50</v>
      </c>
      <c r="C6" s="144" t="s">
        <v>44</v>
      </c>
      <c r="D6" s="145" t="s">
        <v>51</v>
      </c>
      <c r="E6" s="146" t="s">
        <v>45</v>
      </c>
      <c r="F6" s="144" t="s">
        <v>52</v>
      </c>
      <c r="G6" s="144" t="s">
        <v>70</v>
      </c>
      <c r="H6" s="144" t="s">
        <v>71</v>
      </c>
      <c r="I6" s="144" t="s">
        <v>72</v>
      </c>
      <c r="J6" s="147" t="s">
        <v>53</v>
      </c>
      <c r="K6" s="147"/>
      <c r="L6" s="147"/>
      <c r="M6" s="147"/>
      <c r="N6" s="147"/>
      <c r="O6" s="147"/>
      <c r="P6" s="147"/>
      <c r="Q6" s="147"/>
      <c r="R6" s="147"/>
      <c r="S6" s="29"/>
      <c r="T6" s="29"/>
      <c r="U6" s="29"/>
      <c r="V6" s="29"/>
      <c r="W6" s="31"/>
      <c r="X6" s="29"/>
      <c r="Y6" s="29"/>
      <c r="Z6" s="31"/>
    </row>
    <row r="7" spans="1:26" s="35" customFormat="1" ht="45.75" customHeight="1">
      <c r="A7" s="32"/>
      <c r="B7" s="144"/>
      <c r="C7" s="144"/>
      <c r="D7" s="145"/>
      <c r="E7" s="146"/>
      <c r="F7" s="144"/>
      <c r="G7" s="144"/>
      <c r="H7" s="144"/>
      <c r="I7" s="144"/>
      <c r="J7" s="65" t="s">
        <v>54</v>
      </c>
      <c r="K7" s="65" t="s">
        <v>55</v>
      </c>
      <c r="L7" s="65" t="s">
        <v>56</v>
      </c>
      <c r="M7" s="65" t="s">
        <v>57</v>
      </c>
      <c r="N7" s="65" t="s">
        <v>58</v>
      </c>
      <c r="O7" s="65" t="s">
        <v>59</v>
      </c>
      <c r="P7" s="65" t="s">
        <v>60</v>
      </c>
      <c r="Q7" s="65" t="s">
        <v>61</v>
      </c>
      <c r="R7" s="66" t="s">
        <v>62</v>
      </c>
      <c r="S7" s="33"/>
      <c r="T7" s="33"/>
      <c r="U7" s="33"/>
      <c r="V7" s="33"/>
      <c r="W7" s="34"/>
      <c r="X7" s="33"/>
      <c r="Y7" s="33"/>
      <c r="Z7" s="34"/>
    </row>
    <row r="8" spans="1:26" s="38" customFormat="1" ht="12.75">
      <c r="A8" s="36"/>
      <c r="B8" s="67" t="s">
        <v>2</v>
      </c>
      <c r="C8" s="67" t="s">
        <v>3</v>
      </c>
      <c r="D8" s="67" t="s">
        <v>46</v>
      </c>
      <c r="E8" s="67" t="s">
        <v>47</v>
      </c>
      <c r="F8" s="67" t="s">
        <v>48</v>
      </c>
      <c r="G8" s="67" t="s">
        <v>73</v>
      </c>
      <c r="H8" s="67" t="s">
        <v>74</v>
      </c>
      <c r="I8" s="67" t="s">
        <v>75</v>
      </c>
      <c r="J8" s="68">
        <v>1</v>
      </c>
      <c r="K8" s="68">
        <v>2</v>
      </c>
      <c r="L8" s="68">
        <v>3</v>
      </c>
      <c r="M8" s="68">
        <v>4</v>
      </c>
      <c r="N8" s="68">
        <v>5</v>
      </c>
      <c r="O8" s="68">
        <v>6</v>
      </c>
      <c r="P8" s="68">
        <v>7</v>
      </c>
      <c r="Q8" s="69">
        <v>8</v>
      </c>
      <c r="R8" s="69">
        <v>9</v>
      </c>
      <c r="S8" s="37"/>
      <c r="T8" s="37"/>
      <c r="U8" s="37"/>
      <c r="V8" s="37"/>
      <c r="W8" s="37"/>
      <c r="X8" s="37"/>
      <c r="Y8" s="37"/>
      <c r="Z8" s="37"/>
    </row>
    <row r="9" spans="1:26" s="38" customFormat="1" ht="12.75">
      <c r="A9" s="36"/>
      <c r="B9" s="67"/>
      <c r="C9" s="67"/>
      <c r="D9" s="67"/>
      <c r="E9" s="67"/>
      <c r="F9" s="67"/>
      <c r="G9" s="67"/>
      <c r="H9" s="67"/>
      <c r="I9" s="67"/>
      <c r="J9" s="69"/>
      <c r="K9" s="69"/>
      <c r="L9" s="69"/>
      <c r="M9" s="69"/>
      <c r="N9" s="69"/>
      <c r="O9" s="69"/>
      <c r="P9" s="69"/>
      <c r="Q9" s="69"/>
      <c r="R9" s="69"/>
      <c r="S9" s="37"/>
      <c r="T9" s="37"/>
      <c r="U9" s="37"/>
      <c r="V9" s="37"/>
      <c r="W9" s="37"/>
      <c r="X9" s="37"/>
      <c r="Y9" s="37"/>
      <c r="Z9" s="37"/>
    </row>
    <row r="10" spans="1:26" s="38" customFormat="1" ht="15.75" customHeight="1">
      <c r="A10" s="36"/>
      <c r="B10" s="67"/>
      <c r="C10" s="70" t="s">
        <v>32</v>
      </c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37"/>
      <c r="T10" s="37"/>
      <c r="U10" s="37"/>
      <c r="V10" s="37"/>
      <c r="W10" s="37"/>
      <c r="X10" s="37"/>
      <c r="Y10" s="37"/>
      <c r="Z10" s="37"/>
    </row>
    <row r="11" spans="1:26" s="38" customFormat="1" ht="12.75">
      <c r="A11" s="36"/>
      <c r="B11" s="73"/>
      <c r="C11" s="74"/>
      <c r="D11" s="73"/>
      <c r="E11" s="74"/>
      <c r="F11" s="73"/>
      <c r="G11" s="73"/>
      <c r="H11" s="73"/>
      <c r="I11" s="73"/>
      <c r="J11" s="75"/>
      <c r="K11" s="75"/>
      <c r="L11" s="75"/>
      <c r="M11" s="75"/>
      <c r="N11" s="75"/>
      <c r="O11" s="75"/>
      <c r="P11" s="75"/>
      <c r="Q11" s="75"/>
      <c r="R11" s="76">
        <f>SUM(J11:Q11)</f>
        <v>0</v>
      </c>
      <c r="S11" s="37"/>
      <c r="T11" s="37"/>
      <c r="U11" s="37"/>
      <c r="V11" s="37"/>
      <c r="W11" s="37"/>
      <c r="X11" s="37"/>
      <c r="Y11" s="37"/>
      <c r="Z11" s="37"/>
    </row>
    <row r="12" spans="1:26" s="38" customFormat="1" ht="12.75">
      <c r="A12" s="36"/>
      <c r="B12" s="73"/>
      <c r="C12" s="74"/>
      <c r="D12" s="73"/>
      <c r="E12" s="74"/>
      <c r="F12" s="73"/>
      <c r="G12" s="73"/>
      <c r="H12" s="73"/>
      <c r="I12" s="73"/>
      <c r="J12" s="75"/>
      <c r="K12" s="75"/>
      <c r="L12" s="75"/>
      <c r="M12" s="75"/>
      <c r="N12" s="75"/>
      <c r="O12" s="75"/>
      <c r="P12" s="75"/>
      <c r="Q12" s="75"/>
      <c r="R12" s="76">
        <f>SUM(J12:Q12)</f>
        <v>0</v>
      </c>
      <c r="S12" s="37"/>
      <c r="T12" s="37"/>
      <c r="U12" s="37"/>
      <c r="V12" s="37"/>
      <c r="W12" s="37"/>
      <c r="X12" s="37"/>
      <c r="Y12" s="37"/>
      <c r="Z12" s="37"/>
    </row>
    <row r="13" spans="1:26" s="38" customFormat="1" ht="15.75" customHeight="1">
      <c r="A13" s="36"/>
      <c r="B13" s="73"/>
      <c r="C13" s="74"/>
      <c r="D13" s="73"/>
      <c r="E13" s="74"/>
      <c r="F13" s="73"/>
      <c r="G13" s="73"/>
      <c r="H13" s="73"/>
      <c r="I13" s="73"/>
      <c r="J13" s="75"/>
      <c r="K13" s="75"/>
      <c r="L13" s="75"/>
      <c r="M13" s="75"/>
      <c r="N13" s="75"/>
      <c r="O13" s="75"/>
      <c r="P13" s="75"/>
      <c r="Q13" s="75"/>
      <c r="R13" s="76">
        <f>SUM(J13:Q13)</f>
        <v>0</v>
      </c>
      <c r="S13" s="37"/>
      <c r="T13" s="37"/>
      <c r="U13" s="37"/>
      <c r="V13" s="37"/>
      <c r="W13" s="37"/>
      <c r="X13" s="37"/>
      <c r="Y13" s="37"/>
      <c r="Z13" s="37"/>
    </row>
    <row r="14" spans="1:26" s="38" customFormat="1" ht="12.75">
      <c r="A14" s="36"/>
      <c r="B14" s="73"/>
      <c r="C14" s="74"/>
      <c r="D14" s="73"/>
      <c r="E14" s="74"/>
      <c r="F14" s="73"/>
      <c r="G14" s="73"/>
      <c r="H14" s="73"/>
      <c r="I14" s="73"/>
      <c r="J14" s="75"/>
      <c r="K14" s="75"/>
      <c r="L14" s="75"/>
      <c r="M14" s="75"/>
      <c r="N14" s="75"/>
      <c r="O14" s="75"/>
      <c r="P14" s="75"/>
      <c r="Q14" s="75"/>
      <c r="R14" s="76">
        <f>SUM(J14:Q14)</f>
        <v>0</v>
      </c>
      <c r="S14" s="37"/>
      <c r="T14" s="37"/>
      <c r="U14" s="37"/>
      <c r="V14" s="37"/>
      <c r="W14" s="37"/>
      <c r="X14" s="37"/>
      <c r="Y14" s="37"/>
      <c r="Z14" s="37"/>
    </row>
    <row r="15" spans="1:26" s="27" customFormat="1" ht="15.75">
      <c r="A15" s="26"/>
      <c r="B15" s="77"/>
      <c r="C15" s="78" t="s">
        <v>49</v>
      </c>
      <c r="D15" s="77" t="s">
        <v>42</v>
      </c>
      <c r="E15" s="77" t="s">
        <v>42</v>
      </c>
      <c r="F15" s="77" t="s">
        <v>42</v>
      </c>
      <c r="G15" s="77" t="s">
        <v>42</v>
      </c>
      <c r="H15" s="77" t="s">
        <v>42</v>
      </c>
      <c r="I15" s="77" t="s">
        <v>42</v>
      </c>
      <c r="J15" s="76">
        <f>SUM(J11:J14)</f>
        <v>0</v>
      </c>
      <c r="K15" s="76">
        <f aca="true" t="shared" si="0" ref="K15:R15">SUM(K11:K14)</f>
        <v>0</v>
      </c>
      <c r="L15" s="76">
        <f t="shared" si="0"/>
        <v>0</v>
      </c>
      <c r="M15" s="76">
        <f t="shared" si="0"/>
        <v>0</v>
      </c>
      <c r="N15" s="76">
        <f t="shared" si="0"/>
        <v>0</v>
      </c>
      <c r="O15" s="76">
        <f t="shared" si="0"/>
        <v>0</v>
      </c>
      <c r="P15" s="76">
        <f t="shared" si="0"/>
        <v>0</v>
      </c>
      <c r="Q15" s="76">
        <f t="shared" si="0"/>
        <v>0</v>
      </c>
      <c r="R15" s="76">
        <f t="shared" si="0"/>
        <v>0</v>
      </c>
      <c r="S15" s="39"/>
      <c r="T15" s="39"/>
      <c r="U15" s="39"/>
      <c r="V15" s="39"/>
      <c r="W15" s="40"/>
      <c r="X15" s="39"/>
      <c r="Y15" s="39"/>
      <c r="Z15" s="40"/>
    </row>
    <row r="16" spans="1:26" s="44" customFormat="1" ht="15.75">
      <c r="A16" s="41"/>
      <c r="B16" s="79"/>
      <c r="C16" s="80"/>
      <c r="D16" s="80"/>
      <c r="E16" s="80"/>
      <c r="F16" s="80"/>
      <c r="G16" s="80"/>
      <c r="H16" s="80"/>
      <c r="I16" s="80"/>
      <c r="J16" s="81"/>
      <c r="K16" s="81"/>
      <c r="L16" s="81"/>
      <c r="M16" s="81"/>
      <c r="N16" s="81"/>
      <c r="O16" s="81"/>
      <c r="P16" s="81"/>
      <c r="Q16" s="81"/>
      <c r="R16" s="82"/>
      <c r="S16" s="42"/>
      <c r="T16" s="42"/>
      <c r="U16" s="42"/>
      <c r="V16" s="42"/>
      <c r="W16" s="43"/>
      <c r="X16" s="42"/>
      <c r="Y16" s="42"/>
      <c r="Z16" s="43"/>
    </row>
    <row r="17" spans="1:26" s="44" customFormat="1" ht="15.75">
      <c r="A17" s="41"/>
      <c r="B17" s="83"/>
      <c r="C17" s="97" t="s">
        <v>63</v>
      </c>
      <c r="D17" s="84"/>
      <c r="E17" s="84"/>
      <c r="F17" s="84"/>
      <c r="G17" s="84"/>
      <c r="H17" s="84"/>
      <c r="I17" s="84"/>
      <c r="J17" s="85"/>
      <c r="K17" s="85"/>
      <c r="L17" s="85"/>
      <c r="M17" s="85"/>
      <c r="N17" s="85"/>
      <c r="O17" s="85"/>
      <c r="P17" s="85"/>
      <c r="Q17" s="85"/>
      <c r="R17" s="86"/>
      <c r="S17" s="42"/>
      <c r="T17" s="42"/>
      <c r="U17" s="42"/>
      <c r="V17" s="42"/>
      <c r="W17" s="43"/>
      <c r="X17" s="42"/>
      <c r="Y17" s="42"/>
      <c r="Z17" s="43"/>
    </row>
    <row r="18" spans="1:26" s="44" customFormat="1" ht="15.75">
      <c r="A18" s="41"/>
      <c r="B18" s="77"/>
      <c r="C18" s="87"/>
      <c r="D18" s="77"/>
      <c r="E18" s="87"/>
      <c r="F18" s="77"/>
      <c r="G18" s="77"/>
      <c r="H18" s="77"/>
      <c r="I18" s="77"/>
      <c r="J18" s="75"/>
      <c r="K18" s="75"/>
      <c r="L18" s="75"/>
      <c r="M18" s="75"/>
      <c r="N18" s="75"/>
      <c r="O18" s="75"/>
      <c r="P18" s="75"/>
      <c r="Q18" s="75"/>
      <c r="R18" s="76">
        <f>SUM(J18:Q18)</f>
        <v>0</v>
      </c>
      <c r="S18" s="42"/>
      <c r="T18" s="42"/>
      <c r="U18" s="42"/>
      <c r="V18" s="42"/>
      <c r="W18" s="43"/>
      <c r="X18" s="42"/>
      <c r="Y18" s="42"/>
      <c r="Z18" s="43"/>
    </row>
    <row r="19" spans="1:26" s="44" customFormat="1" ht="15.75">
      <c r="A19" s="41"/>
      <c r="B19" s="77"/>
      <c r="C19" s="87"/>
      <c r="D19" s="77"/>
      <c r="E19" s="87"/>
      <c r="F19" s="77"/>
      <c r="G19" s="77"/>
      <c r="H19" s="77"/>
      <c r="I19" s="77"/>
      <c r="J19" s="75"/>
      <c r="K19" s="75"/>
      <c r="L19" s="75"/>
      <c r="M19" s="75"/>
      <c r="N19" s="75"/>
      <c r="O19" s="75"/>
      <c r="P19" s="75"/>
      <c r="Q19" s="75"/>
      <c r="R19" s="76">
        <f>SUM(J19:Q19)</f>
        <v>0</v>
      </c>
      <c r="S19" s="42"/>
      <c r="T19" s="42"/>
      <c r="U19" s="42"/>
      <c r="V19" s="42"/>
      <c r="W19" s="43"/>
      <c r="X19" s="42"/>
      <c r="Y19" s="42"/>
      <c r="Z19" s="43"/>
    </row>
    <row r="20" spans="1:26" s="27" customFormat="1" ht="15.75">
      <c r="A20" s="26"/>
      <c r="B20" s="77"/>
      <c r="C20" s="88" t="s">
        <v>49</v>
      </c>
      <c r="D20" s="77" t="s">
        <v>42</v>
      </c>
      <c r="E20" s="77" t="s">
        <v>42</v>
      </c>
      <c r="F20" s="77" t="s">
        <v>42</v>
      </c>
      <c r="G20" s="77" t="s">
        <v>42</v>
      </c>
      <c r="H20" s="77" t="s">
        <v>42</v>
      </c>
      <c r="I20" s="77" t="s">
        <v>42</v>
      </c>
      <c r="J20" s="76">
        <f>SUM(J18:J19)</f>
        <v>0</v>
      </c>
      <c r="K20" s="76">
        <f aca="true" t="shared" si="1" ref="K20:Q20">SUM(K18:K19)</f>
        <v>0</v>
      </c>
      <c r="L20" s="76">
        <f t="shared" si="1"/>
        <v>0</v>
      </c>
      <c r="M20" s="76">
        <f t="shared" si="1"/>
        <v>0</v>
      </c>
      <c r="N20" s="76">
        <f t="shared" si="1"/>
        <v>0</v>
      </c>
      <c r="O20" s="76">
        <f t="shared" si="1"/>
        <v>0</v>
      </c>
      <c r="P20" s="76">
        <f t="shared" si="1"/>
        <v>0</v>
      </c>
      <c r="Q20" s="76">
        <f t="shared" si="1"/>
        <v>0</v>
      </c>
      <c r="R20" s="76">
        <f>SUM(R18:R19)</f>
        <v>0</v>
      </c>
      <c r="S20" s="29"/>
      <c r="T20" s="29"/>
      <c r="U20" s="29"/>
      <c r="V20" s="29"/>
      <c r="W20" s="31"/>
      <c r="X20" s="29"/>
      <c r="Y20" s="29"/>
      <c r="Z20" s="31"/>
    </row>
    <row r="21" spans="1:26" s="27" customFormat="1" ht="15.75">
      <c r="A21" s="26"/>
      <c r="B21" s="46"/>
      <c r="C21" s="47"/>
      <c r="D21" s="47"/>
      <c r="E21" s="47"/>
      <c r="F21" s="47"/>
      <c r="G21" s="47"/>
      <c r="H21" s="47"/>
      <c r="I21" s="47"/>
      <c r="J21" s="45"/>
      <c r="K21" s="45"/>
      <c r="L21" s="45"/>
      <c r="M21" s="45"/>
      <c r="N21" s="45"/>
      <c r="O21" s="45"/>
      <c r="P21" s="45"/>
      <c r="Q21" s="45"/>
      <c r="R21" s="94"/>
      <c r="S21" s="29"/>
      <c r="T21" s="29"/>
      <c r="U21" s="29"/>
      <c r="V21" s="29"/>
      <c r="W21" s="31"/>
      <c r="X21" s="29"/>
      <c r="Y21" s="29"/>
      <c r="Z21" s="31"/>
    </row>
    <row r="22" spans="1:26" s="27" customFormat="1" ht="15.75">
      <c r="A22" s="26"/>
      <c r="B22" s="48"/>
      <c r="C22" s="89" t="s">
        <v>64</v>
      </c>
      <c r="D22" s="73" t="s">
        <v>42</v>
      </c>
      <c r="E22" s="73" t="s">
        <v>42</v>
      </c>
      <c r="F22" s="73" t="s">
        <v>42</v>
      </c>
      <c r="G22" s="73" t="s">
        <v>42</v>
      </c>
      <c r="H22" s="73" t="s">
        <v>42</v>
      </c>
      <c r="I22" s="73" t="s">
        <v>42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76">
        <f>SUM(J22:Q22)</f>
        <v>0</v>
      </c>
      <c r="S22" s="29"/>
      <c r="T22" s="29"/>
      <c r="U22" s="29"/>
      <c r="V22" s="29"/>
      <c r="W22" s="31"/>
      <c r="X22" s="29"/>
      <c r="Y22" s="29"/>
      <c r="Z22" s="31"/>
    </row>
    <row r="23" spans="1:26" s="27" customFormat="1" ht="15.75">
      <c r="A23" s="26"/>
      <c r="B23" s="48"/>
      <c r="C23" s="49"/>
      <c r="D23" s="49"/>
      <c r="E23" s="49"/>
      <c r="F23" s="49"/>
      <c r="G23" s="49"/>
      <c r="H23" s="49"/>
      <c r="I23" s="49"/>
      <c r="J23" s="45"/>
      <c r="K23" s="45"/>
      <c r="L23" s="45"/>
      <c r="M23" s="45"/>
      <c r="N23" s="45"/>
      <c r="O23" s="45"/>
      <c r="P23" s="45"/>
      <c r="Q23" s="45"/>
      <c r="R23" s="95"/>
      <c r="S23" s="29"/>
      <c r="T23" s="29"/>
      <c r="U23" s="29"/>
      <c r="V23" s="29"/>
      <c r="W23" s="31"/>
      <c r="X23" s="29"/>
      <c r="Y23" s="29"/>
      <c r="Z23" s="31"/>
    </row>
    <row r="24" spans="1:26" s="27" customFormat="1" ht="15.75">
      <c r="A24" s="26"/>
      <c r="B24" s="48"/>
      <c r="C24" s="89" t="s">
        <v>65</v>
      </c>
      <c r="D24" s="90"/>
      <c r="E24" s="90"/>
      <c r="F24" s="90"/>
      <c r="G24" s="90"/>
      <c r="H24" s="90"/>
      <c r="I24" s="90"/>
      <c r="J24" s="76">
        <f>J15+J20</f>
        <v>0</v>
      </c>
      <c r="K24" s="76">
        <f aca="true" t="shared" si="2" ref="K24:Q24">K15+K20</f>
        <v>0</v>
      </c>
      <c r="L24" s="76">
        <f t="shared" si="2"/>
        <v>0</v>
      </c>
      <c r="M24" s="76">
        <f t="shared" si="2"/>
        <v>0</v>
      </c>
      <c r="N24" s="76">
        <f t="shared" si="2"/>
        <v>0</v>
      </c>
      <c r="O24" s="76">
        <f t="shared" si="2"/>
        <v>0</v>
      </c>
      <c r="P24" s="76">
        <f t="shared" si="2"/>
        <v>0</v>
      </c>
      <c r="Q24" s="76">
        <f t="shared" si="2"/>
        <v>0</v>
      </c>
      <c r="R24" s="76">
        <f>SUM(J24:Q24)</f>
        <v>0</v>
      </c>
      <c r="S24" s="29"/>
      <c r="T24" s="29"/>
      <c r="U24" s="29"/>
      <c r="V24" s="29"/>
      <c r="W24" s="31"/>
      <c r="X24" s="29"/>
      <c r="Y24" s="29"/>
      <c r="Z24" s="31"/>
    </row>
    <row r="25" spans="1:26" s="27" customFormat="1" ht="15.75">
      <c r="A25" s="26"/>
      <c r="B25" s="48"/>
      <c r="C25" s="50"/>
      <c r="D25" s="50"/>
      <c r="E25" s="50"/>
      <c r="F25" s="50"/>
      <c r="G25" s="50"/>
      <c r="H25" s="50"/>
      <c r="I25" s="50"/>
      <c r="J25" s="51"/>
      <c r="K25" s="51"/>
      <c r="L25" s="51"/>
      <c r="M25" s="51"/>
      <c r="N25" s="51"/>
      <c r="O25" s="51"/>
      <c r="P25" s="51"/>
      <c r="Q25" s="51"/>
      <c r="R25" s="51"/>
      <c r="S25" s="29"/>
      <c r="T25" s="29"/>
      <c r="U25" s="29"/>
      <c r="V25" s="29"/>
      <c r="W25" s="31"/>
      <c r="X25" s="29"/>
      <c r="Y25" s="29"/>
      <c r="Z25" s="31"/>
    </row>
    <row r="26" spans="1:26" s="27" customFormat="1" ht="18.75" customHeight="1">
      <c r="A26" s="26"/>
      <c r="B26" s="48"/>
      <c r="C26" s="151" t="s">
        <v>66</v>
      </c>
      <c r="D26" s="151"/>
      <c r="E26" s="151"/>
      <c r="F26" s="151"/>
      <c r="G26" s="87"/>
      <c r="H26" s="87"/>
      <c r="I26" s="87"/>
      <c r="J26" s="92" t="e">
        <f>J24/R28*100</f>
        <v>#DIV/0!</v>
      </c>
      <c r="K26" s="92" t="e">
        <f aca="true" t="shared" si="3" ref="K26:P26">K24/S28*100</f>
        <v>#DIV/0!</v>
      </c>
      <c r="L26" s="92" t="e">
        <f t="shared" si="3"/>
        <v>#DIV/0!</v>
      </c>
      <c r="M26" s="92" t="e">
        <f t="shared" si="3"/>
        <v>#DIV/0!</v>
      </c>
      <c r="N26" s="92" t="e">
        <f t="shared" si="3"/>
        <v>#DIV/0!</v>
      </c>
      <c r="O26" s="92" t="e">
        <f t="shared" si="3"/>
        <v>#DIV/0!</v>
      </c>
      <c r="P26" s="92" t="e">
        <f t="shared" si="3"/>
        <v>#DIV/0!</v>
      </c>
      <c r="Q26" s="93" t="s">
        <v>42</v>
      </c>
      <c r="R26" s="93" t="s">
        <v>42</v>
      </c>
      <c r="S26" s="29"/>
      <c r="T26" s="29"/>
      <c r="U26" s="29"/>
      <c r="V26" s="29"/>
      <c r="W26" s="31"/>
      <c r="X26" s="29"/>
      <c r="Y26" s="29"/>
      <c r="Z26" s="31"/>
    </row>
    <row r="27" spans="1:26" s="27" customFormat="1" ht="15.75">
      <c r="A27" s="26"/>
      <c r="B27" s="52"/>
      <c r="C27" s="53"/>
      <c r="D27" s="54"/>
      <c r="E27" s="54"/>
      <c r="F27" s="54"/>
      <c r="G27" s="54"/>
      <c r="H27" s="54"/>
      <c r="I27" s="54"/>
      <c r="J27" s="91"/>
      <c r="K27" s="91"/>
      <c r="L27" s="91"/>
      <c r="M27" s="91"/>
      <c r="N27" s="91"/>
      <c r="O27" s="91"/>
      <c r="P27" s="91"/>
      <c r="Q27" s="91"/>
      <c r="R27" s="55"/>
      <c r="S27" s="29"/>
      <c r="T27" s="29"/>
      <c r="U27" s="29"/>
      <c r="V27" s="29"/>
      <c r="W27" s="31"/>
      <c r="X27" s="29"/>
      <c r="Y27" s="29"/>
      <c r="Z27" s="31"/>
    </row>
    <row r="28" spans="1:26" s="27" customFormat="1" ht="48" customHeight="1">
      <c r="A28" s="26"/>
      <c r="B28" s="52"/>
      <c r="C28" s="143" t="s">
        <v>67</v>
      </c>
      <c r="D28" s="143"/>
      <c r="E28" s="143"/>
      <c r="F28" s="143"/>
      <c r="G28" s="98"/>
      <c r="H28" s="98"/>
      <c r="I28" s="98"/>
      <c r="J28" s="56"/>
      <c r="K28" s="56"/>
      <c r="L28" s="56"/>
      <c r="M28" s="56"/>
      <c r="N28" s="56"/>
      <c r="O28" s="56"/>
      <c r="P28" s="56"/>
      <c r="Q28" s="56"/>
      <c r="R28" s="106"/>
      <c r="S28" s="29"/>
      <c r="T28" s="29"/>
      <c r="U28" s="29"/>
      <c r="V28" s="29"/>
      <c r="W28" s="31"/>
      <c r="X28" s="29"/>
      <c r="Y28" s="29"/>
      <c r="Z28" s="31"/>
    </row>
    <row r="29" spans="1:26" s="27" customFormat="1" ht="15.75">
      <c r="A29" s="26"/>
      <c r="B29" s="57"/>
      <c r="C29" s="58"/>
      <c r="D29" s="59"/>
      <c r="E29" s="59"/>
      <c r="F29" s="59"/>
      <c r="G29" s="59"/>
      <c r="H29" s="59"/>
      <c r="I29" s="59"/>
      <c r="J29" s="60"/>
      <c r="K29" s="60"/>
      <c r="L29" s="60"/>
      <c r="M29" s="60"/>
      <c r="N29" s="60"/>
      <c r="O29" s="60"/>
      <c r="P29" s="60"/>
      <c r="Q29" s="60"/>
      <c r="R29" s="61"/>
      <c r="S29" s="29"/>
      <c r="T29" s="29"/>
      <c r="U29" s="29"/>
      <c r="V29" s="29"/>
      <c r="W29" s="29"/>
      <c r="X29" s="29"/>
      <c r="Y29" s="29"/>
      <c r="Z29" s="29"/>
    </row>
    <row r="32" spans="1:9" s="22" customFormat="1" ht="12.75">
      <c r="A32" s="19" t="s">
        <v>35</v>
      </c>
      <c r="B32" s="20"/>
      <c r="C32" s="21"/>
      <c r="D32" s="21"/>
      <c r="E32" s="21"/>
      <c r="F32" s="21"/>
      <c r="G32" s="21"/>
      <c r="H32" s="21"/>
      <c r="I32" s="21"/>
    </row>
    <row r="33" spans="1:9" s="22" customFormat="1" ht="12.75">
      <c r="A33" s="23"/>
      <c r="B33" s="142" t="s">
        <v>36</v>
      </c>
      <c r="C33" s="142"/>
      <c r="D33" s="142"/>
      <c r="E33" s="142"/>
      <c r="F33" s="23"/>
      <c r="G33" s="23"/>
      <c r="H33" s="23"/>
      <c r="I33" s="23"/>
    </row>
    <row r="34" spans="1:9" s="19" customFormat="1" ht="12.75">
      <c r="A34" s="19" t="s">
        <v>37</v>
      </c>
      <c r="B34" s="24"/>
      <c r="C34" s="25"/>
      <c r="D34" s="25"/>
      <c r="E34" s="25"/>
      <c r="F34" s="25"/>
      <c r="G34" s="25"/>
      <c r="H34" s="25"/>
      <c r="I34" s="25"/>
    </row>
    <row r="35" spans="1:9" s="19" customFormat="1" ht="12.75">
      <c r="A35" s="23"/>
      <c r="B35" s="142" t="s">
        <v>38</v>
      </c>
      <c r="C35" s="142"/>
      <c r="D35" s="142"/>
      <c r="E35" s="142"/>
      <c r="F35" s="142"/>
      <c r="G35" s="23"/>
      <c r="H35" s="23"/>
      <c r="I35" s="23"/>
    </row>
    <row r="36" spans="1:9" s="19" customFormat="1" ht="12.75">
      <c r="A36" s="19" t="s">
        <v>39</v>
      </c>
      <c r="B36" s="24"/>
      <c r="C36" s="25"/>
      <c r="D36" s="25"/>
      <c r="E36" s="25"/>
      <c r="F36" s="25"/>
      <c r="G36" s="25"/>
      <c r="H36" s="25"/>
      <c r="I36" s="25"/>
    </row>
    <row r="37" spans="2:9" s="19" customFormat="1" ht="12.75">
      <c r="B37" s="24"/>
      <c r="C37" s="25"/>
      <c r="D37" s="25"/>
      <c r="E37" s="25"/>
      <c r="F37" s="25"/>
      <c r="G37" s="25"/>
      <c r="H37" s="25"/>
      <c r="I37" s="25"/>
    </row>
    <row r="38" spans="1:9" s="19" customFormat="1" ht="12.75">
      <c r="A38" s="19" t="s">
        <v>40</v>
      </c>
      <c r="B38" s="24"/>
      <c r="C38" s="25"/>
      <c r="D38" s="25"/>
      <c r="E38" s="25"/>
      <c r="F38" s="25"/>
      <c r="G38" s="25"/>
      <c r="H38" s="25"/>
      <c r="I38" s="25"/>
    </row>
  </sheetData>
  <sheetProtection selectLockedCells="1" selectUnlockedCells="1"/>
  <mergeCells count="17">
    <mergeCell ref="J6:R6"/>
    <mergeCell ref="C1:R1"/>
    <mergeCell ref="B2:R2"/>
    <mergeCell ref="B3:R3"/>
    <mergeCell ref="C4:R4"/>
    <mergeCell ref="C26:F26"/>
    <mergeCell ref="G6:G7"/>
    <mergeCell ref="H6:H7"/>
    <mergeCell ref="I6:I7"/>
    <mergeCell ref="C28:F28"/>
    <mergeCell ref="B6:B7"/>
    <mergeCell ref="C6:C7"/>
    <mergeCell ref="B33:E33"/>
    <mergeCell ref="B35:F35"/>
    <mergeCell ref="D6:D7"/>
    <mergeCell ref="E6:E7"/>
    <mergeCell ref="F6:F7"/>
  </mergeCells>
  <printOptions/>
  <pageMargins left="0.7875" right="0.7875" top="1.18125" bottom="0.7875" header="0.5118055555555555" footer="0.27569444444444446"/>
  <pageSetup firstPageNumber="1" useFirstPageNumber="1" fitToHeight="0" fitToWidth="1" horizontalDpi="300" verticalDpi="300" orientation="landscape" paperSize="9" scale="51" r:id="rId1"/>
  <headerFooter alignWithMargins="0">
    <oddFooter>&amp;L&amp;"Times New Roman,Regular"4-SAI; Pārskats par saistību apmēru&amp;R&amp;"Times New Roman,Regular"&amp;P</oddFoot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Maija Brunava</dc:creator>
  <cp:keywords/>
  <dc:description/>
  <cp:lastModifiedBy>Maija</cp:lastModifiedBy>
  <cp:lastPrinted>2020-01-22T13:57:50Z</cp:lastPrinted>
  <dcterms:created xsi:type="dcterms:W3CDTF">2017-08-07T06:38:07Z</dcterms:created>
  <dcterms:modified xsi:type="dcterms:W3CDTF">2020-01-22T14:44:32Z</dcterms:modified>
  <cp:category/>
  <cp:version/>
  <cp:contentType/>
  <cp:contentStatus/>
</cp:coreProperties>
</file>