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Rugaji\dome\domes sēdes\2018\2_31.01.2018\leemumi\pielikumi\"/>
    </mc:Choice>
  </mc:AlternateContent>
  <bookViews>
    <workbookView xWindow="0" yWindow="0" windowWidth="28800" windowHeight="12435"/>
  </bookViews>
  <sheets>
    <sheet name="izdevumi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0" i="1"/>
  <c r="C198" i="1" l="1"/>
  <c r="J152" i="1"/>
  <c r="E152" i="1"/>
  <c r="D152" i="1"/>
  <c r="D167" i="1"/>
  <c r="C168" i="1"/>
  <c r="C166" i="1"/>
  <c r="C165" i="1"/>
  <c r="E164" i="1"/>
  <c r="D164" i="1"/>
  <c r="C70" i="1"/>
  <c r="E66" i="1"/>
  <c r="D98" i="1"/>
  <c r="D96" i="1"/>
  <c r="C99" i="1"/>
  <c r="E98" i="1"/>
  <c r="C68" i="1"/>
  <c r="D66" i="1"/>
  <c r="E55" i="1"/>
  <c r="C192" i="1"/>
  <c r="C164" i="1" l="1"/>
  <c r="E132" i="1"/>
  <c r="C34" i="1"/>
  <c r="I33" i="1"/>
  <c r="I32" i="1" s="1"/>
  <c r="D132" i="1"/>
  <c r="E60" i="1"/>
  <c r="E92" i="1" l="1"/>
  <c r="C40" i="1"/>
  <c r="H179" i="1" l="1"/>
  <c r="J96" i="1" l="1"/>
  <c r="H96" i="1"/>
  <c r="E96" i="1"/>
  <c r="C94" i="1"/>
  <c r="E86" i="1"/>
  <c r="D69" i="1"/>
  <c r="C63" i="1"/>
  <c r="C53" i="1"/>
  <c r="C52" i="1"/>
  <c r="F48" i="1"/>
  <c r="F47" i="1" s="1"/>
  <c r="F32" i="1" s="1"/>
  <c r="E47" i="1"/>
  <c r="C35" i="1"/>
  <c r="E13" i="1"/>
  <c r="C13" i="1"/>
  <c r="C21" i="1"/>
  <c r="C97" i="1" l="1"/>
  <c r="H77" i="1"/>
  <c r="E72" i="1"/>
  <c r="E69" i="1"/>
  <c r="E19" i="1"/>
  <c r="E9" i="1"/>
  <c r="C96" i="1" l="1"/>
  <c r="D156" i="1"/>
  <c r="C76" i="1"/>
  <c r="G173" i="1"/>
  <c r="H174" i="1"/>
  <c r="H173" i="1" s="1"/>
  <c r="C59" i="1"/>
  <c r="E33" i="1"/>
  <c r="D122" i="1" l="1"/>
  <c r="E106" i="1" l="1"/>
  <c r="C91" i="1"/>
  <c r="C120" i="1"/>
  <c r="C119" i="1"/>
  <c r="E118" i="1"/>
  <c r="C118" i="1" s="1"/>
  <c r="C171" i="1"/>
  <c r="E170" i="1"/>
  <c r="C170" i="1" s="1"/>
  <c r="C92" i="1" l="1"/>
  <c r="C93" i="1"/>
  <c r="E79" i="1"/>
  <c r="C79" i="1" s="1"/>
  <c r="C80" i="1"/>
  <c r="C81" i="1"/>
  <c r="E24" i="1"/>
  <c r="C25" i="1"/>
  <c r="C24" i="1" l="1"/>
  <c r="C155" i="1"/>
  <c r="C172" i="1"/>
  <c r="C163" i="1" l="1"/>
  <c r="E161" i="1"/>
  <c r="C61" i="1"/>
  <c r="H132" i="1" l="1"/>
  <c r="E104" i="1" l="1"/>
  <c r="E102" i="1"/>
  <c r="E100" i="1"/>
  <c r="H167" i="1"/>
  <c r="C167" i="1" s="1"/>
  <c r="H164" i="1"/>
  <c r="H161" i="1"/>
  <c r="C169" i="1"/>
  <c r="C60" i="1"/>
  <c r="C62" i="1"/>
  <c r="C161" i="1" l="1"/>
  <c r="C153" i="1"/>
  <c r="D184" i="1"/>
  <c r="E184" i="1"/>
  <c r="C185" i="1"/>
  <c r="C186" i="1"/>
  <c r="I182" i="1"/>
  <c r="I173" i="1" s="1"/>
  <c r="C183" i="1"/>
  <c r="E179" i="1"/>
  <c r="D179" i="1"/>
  <c r="D174" i="1"/>
  <c r="C175" i="1"/>
  <c r="C176" i="1"/>
  <c r="C177" i="1"/>
  <c r="C178" i="1"/>
  <c r="E174" i="1"/>
  <c r="C182" i="1" l="1"/>
  <c r="C179" i="1"/>
  <c r="C174" i="1"/>
  <c r="E114" i="1" l="1"/>
  <c r="C152" i="1" l="1"/>
  <c r="D104" i="1"/>
  <c r="H98" i="1"/>
  <c r="C103" i="1"/>
  <c r="C42" i="1"/>
  <c r="C19" i="1" l="1"/>
  <c r="I193" i="1"/>
  <c r="D41" i="1"/>
  <c r="E43" i="1"/>
  <c r="C43" i="1" s="1"/>
  <c r="C39" i="1"/>
  <c r="C44" i="1"/>
  <c r="D38" i="1"/>
  <c r="D36" i="1"/>
  <c r="C28" i="1"/>
  <c r="D27" i="1"/>
  <c r="H27" i="1"/>
  <c r="H26" i="1" s="1"/>
  <c r="C30" i="1"/>
  <c r="D29" i="1"/>
  <c r="D26" i="1" l="1"/>
  <c r="H9" i="1"/>
  <c r="H8" i="1" s="1"/>
  <c r="C10" i="1"/>
  <c r="E11" i="1"/>
  <c r="C12" i="1"/>
  <c r="D20" i="1"/>
  <c r="D8" i="1" s="1"/>
  <c r="E20" i="1"/>
  <c r="E22" i="1"/>
  <c r="G22" i="1"/>
  <c r="G8" i="1" s="1"/>
  <c r="C23" i="1"/>
  <c r="E27" i="1"/>
  <c r="C27" i="1" s="1"/>
  <c r="E29" i="1"/>
  <c r="C29" i="1" s="1"/>
  <c r="C31" i="1"/>
  <c r="D33" i="1"/>
  <c r="E36" i="1"/>
  <c r="C37" i="1"/>
  <c r="E38" i="1"/>
  <c r="C38" i="1" s="1"/>
  <c r="E41" i="1"/>
  <c r="C41" i="1" s="1"/>
  <c r="D45" i="1"/>
  <c r="C45" i="1" s="1"/>
  <c r="C46" i="1"/>
  <c r="C47" i="1"/>
  <c r="C48" i="1"/>
  <c r="C49" i="1"/>
  <c r="C50" i="1"/>
  <c r="C51" i="1"/>
  <c r="C56" i="1"/>
  <c r="C57" i="1"/>
  <c r="C58" i="1"/>
  <c r="H66" i="1"/>
  <c r="C66" i="1" s="1"/>
  <c r="C67" i="1"/>
  <c r="D65" i="1"/>
  <c r="E65" i="1"/>
  <c r="H69" i="1"/>
  <c r="H65" i="1" s="1"/>
  <c r="C71" i="1"/>
  <c r="C72" i="1"/>
  <c r="C73" i="1"/>
  <c r="C74" i="1"/>
  <c r="C75" i="1"/>
  <c r="D77" i="1"/>
  <c r="E77" i="1"/>
  <c r="C78" i="1"/>
  <c r="D83" i="1"/>
  <c r="E83" i="1"/>
  <c r="C84" i="1"/>
  <c r="C85" i="1"/>
  <c r="D86" i="1"/>
  <c r="C86" i="1" s="1"/>
  <c r="C87" i="1"/>
  <c r="C88" i="1"/>
  <c r="C89" i="1"/>
  <c r="D90" i="1"/>
  <c r="C90" i="1" s="1"/>
  <c r="J98" i="1"/>
  <c r="C98" i="1" s="1"/>
  <c r="D100" i="1"/>
  <c r="H100" i="1"/>
  <c r="J100" i="1"/>
  <c r="C101" i="1"/>
  <c r="D102" i="1"/>
  <c r="H102" i="1"/>
  <c r="J102" i="1"/>
  <c r="C105" i="1"/>
  <c r="D106" i="1"/>
  <c r="H106" i="1"/>
  <c r="C107" i="1"/>
  <c r="C108" i="1"/>
  <c r="C109" i="1"/>
  <c r="D110" i="1"/>
  <c r="E110" i="1"/>
  <c r="H110" i="1"/>
  <c r="C111" i="1"/>
  <c r="C112" i="1"/>
  <c r="C113" i="1"/>
  <c r="C114" i="1"/>
  <c r="C115" i="1"/>
  <c r="E116" i="1"/>
  <c r="C116" i="1" s="1"/>
  <c r="C117" i="1"/>
  <c r="E122" i="1"/>
  <c r="H122" i="1"/>
  <c r="C123" i="1"/>
  <c r="C124" i="1"/>
  <c r="C125" i="1"/>
  <c r="C126" i="1"/>
  <c r="C127" i="1"/>
  <c r="C128" i="1"/>
  <c r="C129" i="1"/>
  <c r="C130" i="1"/>
  <c r="C131" i="1"/>
  <c r="C133" i="1"/>
  <c r="C134" i="1"/>
  <c r="C135" i="1"/>
  <c r="C136" i="1"/>
  <c r="C137" i="1"/>
  <c r="C138" i="1"/>
  <c r="C139" i="1"/>
  <c r="C140" i="1"/>
  <c r="C141" i="1"/>
  <c r="D142" i="1"/>
  <c r="E142" i="1"/>
  <c r="C143" i="1"/>
  <c r="C144" i="1"/>
  <c r="C145" i="1"/>
  <c r="D146" i="1"/>
  <c r="E146" i="1"/>
  <c r="H146" i="1"/>
  <c r="C147" i="1"/>
  <c r="D148" i="1"/>
  <c r="E148" i="1"/>
  <c r="C149" i="1"/>
  <c r="E150" i="1"/>
  <c r="C150" i="1" s="1"/>
  <c r="C151" i="1"/>
  <c r="J154" i="1"/>
  <c r="J121" i="1" s="1"/>
  <c r="C157" i="1"/>
  <c r="C158" i="1"/>
  <c r="E159" i="1"/>
  <c r="E156" i="1" s="1"/>
  <c r="C156" i="1" s="1"/>
  <c r="C160" i="1"/>
  <c r="C162" i="1"/>
  <c r="C180" i="1"/>
  <c r="C181" i="1"/>
  <c r="J184" i="1"/>
  <c r="D187" i="1"/>
  <c r="D173" i="1" s="1"/>
  <c r="E187" i="1"/>
  <c r="E173" i="1" s="1"/>
  <c r="C188" i="1"/>
  <c r="C189" i="1"/>
  <c r="F191" i="1"/>
  <c r="C191" i="1" s="1"/>
  <c r="J173" i="1" l="1"/>
  <c r="D95" i="1"/>
  <c r="E8" i="1"/>
  <c r="C8" i="1" s="1"/>
  <c r="E95" i="1"/>
  <c r="D121" i="1"/>
  <c r="D32" i="1"/>
  <c r="D64" i="1"/>
  <c r="C65" i="1"/>
  <c r="C11" i="1"/>
  <c r="G193" i="1"/>
  <c r="C9" i="1"/>
  <c r="H121" i="1"/>
  <c r="E121" i="1"/>
  <c r="C132" i="1"/>
  <c r="E54" i="1"/>
  <c r="C55" i="1"/>
  <c r="C54" i="1" s="1"/>
  <c r="C122" i="1"/>
  <c r="E82" i="1"/>
  <c r="D82" i="1"/>
  <c r="E32" i="1"/>
  <c r="C20" i="1"/>
  <c r="C83" i="1"/>
  <c r="C154" i="1"/>
  <c r="C142" i="1"/>
  <c r="H95" i="1"/>
  <c r="J95" i="1"/>
  <c r="C159" i="1"/>
  <c r="C184" i="1"/>
  <c r="C187" i="1"/>
  <c r="C69" i="1"/>
  <c r="C102" i="1"/>
  <c r="C110" i="1"/>
  <c r="C104" i="1"/>
  <c r="C146" i="1"/>
  <c r="C100" i="1"/>
  <c r="C77" i="1"/>
  <c r="E64" i="1"/>
  <c r="C33" i="1"/>
  <c r="C148" i="1"/>
  <c r="C106" i="1"/>
  <c r="H64" i="1"/>
  <c r="E26" i="1"/>
  <c r="C26" i="1" s="1"/>
  <c r="C36" i="1"/>
  <c r="C22" i="1"/>
  <c r="F190" i="1"/>
  <c r="F173" i="1" s="1"/>
  <c r="F193" i="1" s="1"/>
  <c r="J193" i="1" l="1"/>
  <c r="C95" i="1"/>
  <c r="D193" i="1"/>
  <c r="C32" i="1"/>
  <c r="E193" i="1"/>
  <c r="H193" i="1"/>
  <c r="C121" i="1"/>
  <c r="C64" i="1"/>
  <c r="C82" i="1"/>
  <c r="C190" i="1"/>
  <c r="C173" i="1" s="1"/>
  <c r="C194" i="1" s="1"/>
  <c r="C193" i="1" l="1"/>
  <c r="C196" i="1" l="1"/>
</calcChain>
</file>

<file path=xl/sharedStrings.xml><?xml version="1.0" encoding="utf-8"?>
<sst xmlns="http://schemas.openxmlformats.org/spreadsheetml/2006/main" count="275" uniqueCount="197">
  <si>
    <t>(euro)</t>
  </si>
  <si>
    <t>Izdevumi sadalījumā pa ekonomiskās klasifikācijas kodiem (euro)</t>
  </si>
  <si>
    <t xml:space="preserve">Atlīdzība </t>
  </si>
  <si>
    <t>01.100.</t>
  </si>
  <si>
    <t>VISPĀRĒJIE VALDĪBAS DIENESTI</t>
  </si>
  <si>
    <t>01.110.</t>
  </si>
  <si>
    <t>Novada dome</t>
  </si>
  <si>
    <t>01.111.</t>
  </si>
  <si>
    <t>Lazdukalna pagasta pārvalde</t>
  </si>
  <si>
    <t>01.112</t>
  </si>
  <si>
    <t>Biedru naudas</t>
  </si>
  <si>
    <t>01.721.</t>
  </si>
  <si>
    <t>Pašvaldību budžetu iekšējā valsts parāda darījumi</t>
  </si>
  <si>
    <t>01.890.</t>
  </si>
  <si>
    <t>Neparedzēto izdevumu fonds</t>
  </si>
  <si>
    <t>03.000.</t>
  </si>
  <si>
    <t>SABIEDRISKĀ KĀRTĪBA UN DROŠĪBA</t>
  </si>
  <si>
    <t>03.110.</t>
  </si>
  <si>
    <t>Pašvaldības policija</t>
  </si>
  <si>
    <t>03.392</t>
  </si>
  <si>
    <t>Dzimtsarakstu nodaļa</t>
  </si>
  <si>
    <t>04.000.</t>
  </si>
  <si>
    <t>EKONOMISKĀ DARBĪBA</t>
  </si>
  <si>
    <t>04.100</t>
  </si>
  <si>
    <t>Algotie pagaidu sabiedriskie darbi</t>
  </si>
  <si>
    <t>04.240.</t>
  </si>
  <si>
    <t xml:space="preserve">Atbalsts lauksaimniecības nozaru pasākumiem </t>
  </si>
  <si>
    <t>04.430.</t>
  </si>
  <si>
    <t>Būvvalde</t>
  </si>
  <si>
    <t>04.910.</t>
  </si>
  <si>
    <t>04.920.</t>
  </si>
  <si>
    <t xml:space="preserve">Pārējie ar ekonomisko darbību saistītie izdevumi </t>
  </si>
  <si>
    <t>04.930.</t>
  </si>
  <si>
    <t>05.000.</t>
  </si>
  <si>
    <t>VIDES AIZSARDZĪBA</t>
  </si>
  <si>
    <t>05.200.</t>
  </si>
  <si>
    <t>Notekūdeņu apsaimniekošana</t>
  </si>
  <si>
    <t xml:space="preserve">Rugāju pagastā </t>
  </si>
  <si>
    <t xml:space="preserve">Lazdukalna pagastā </t>
  </si>
  <si>
    <t>06.000.</t>
  </si>
  <si>
    <t>06.100.</t>
  </si>
  <si>
    <t>Komunālā saimniecība</t>
  </si>
  <si>
    <t>Lazdukalna pagasts</t>
  </si>
  <si>
    <t>Rugāju pagasts</t>
  </si>
  <si>
    <t>06.300.</t>
  </si>
  <si>
    <t>Ūdensapgāde</t>
  </si>
  <si>
    <t>06.610.</t>
  </si>
  <si>
    <t>Attīstības un plānošanas nodaļa</t>
  </si>
  <si>
    <t>07.000.</t>
  </si>
  <si>
    <t>VESELĪBA</t>
  </si>
  <si>
    <t>07.210.</t>
  </si>
  <si>
    <t>07.230.</t>
  </si>
  <si>
    <t>Zobārstniecības kabinets</t>
  </si>
  <si>
    <t>08.000.</t>
  </si>
  <si>
    <t>ATPŪTA, KULTŪRA UN RELIĢIJA</t>
  </si>
  <si>
    <t>08.211.</t>
  </si>
  <si>
    <t>Rugāju bibliotēka</t>
  </si>
  <si>
    <t>08.212.</t>
  </si>
  <si>
    <t>Tikaiņu bibliotēka</t>
  </si>
  <si>
    <t>08.213.</t>
  </si>
  <si>
    <t>Lazdukalna bibliotēka</t>
  </si>
  <si>
    <t>08.214.</t>
  </si>
  <si>
    <t>Skujetnieku bibliotēka</t>
  </si>
  <si>
    <t>08.220.</t>
  </si>
  <si>
    <t>08.230.</t>
  </si>
  <si>
    <t>Kultūras nodaļa un Rugāju tautas nams</t>
  </si>
  <si>
    <t>Lazdukalna saieta nams</t>
  </si>
  <si>
    <t>08.600.</t>
  </si>
  <si>
    <t xml:space="preserve">Novada sporta pasākumi </t>
  </si>
  <si>
    <t>09.000.</t>
  </si>
  <si>
    <t>IZGLĪTĪBA</t>
  </si>
  <si>
    <t>09.210.</t>
  </si>
  <si>
    <t>Eglaines pamatskola</t>
  </si>
  <si>
    <t>09.230.</t>
  </si>
  <si>
    <t>Rugāju novada vidusskola</t>
  </si>
  <si>
    <t>09.520.</t>
  </si>
  <si>
    <t>Rugāju Sporta centrs</t>
  </si>
  <si>
    <t>09.610.</t>
  </si>
  <si>
    <t>Skolēnu pārvadājumu nodrošināšana</t>
  </si>
  <si>
    <t>09.620.</t>
  </si>
  <si>
    <t>Transporta izdevumu kompensācija skolēniem</t>
  </si>
  <si>
    <t>09.810.</t>
  </si>
  <si>
    <t>Izglītības pārvalde</t>
  </si>
  <si>
    <t>09.820.</t>
  </si>
  <si>
    <t>10.000.</t>
  </si>
  <si>
    <t>SOCIĀLĀ AIZSARDZĪBA</t>
  </si>
  <si>
    <t>10.200.</t>
  </si>
  <si>
    <t>Sociālās aprūpes centrs</t>
  </si>
  <si>
    <t>10.400.</t>
  </si>
  <si>
    <t xml:space="preserve">Bāriņtiesa </t>
  </si>
  <si>
    <t>10.700.</t>
  </si>
  <si>
    <t xml:space="preserve">Sociālie pabalsti </t>
  </si>
  <si>
    <t>10.900.</t>
  </si>
  <si>
    <t xml:space="preserve">Sociālais dienests </t>
  </si>
  <si>
    <t>Veļas mazgāšanas pakalpojumi</t>
  </si>
  <si>
    <t>10.920.</t>
  </si>
  <si>
    <t>Pārējie sociālie pakalpojumi</t>
  </si>
  <si>
    <t>Budžets fiskālais deficīts(-) vai pārpalikums</t>
  </si>
  <si>
    <t>Iekšējā finansēšana</t>
  </si>
  <si>
    <t>1.No citām valsts pārvaldes struktūrām</t>
  </si>
  <si>
    <t>Aizņēmumu pamatsummas atmaksa</t>
  </si>
  <si>
    <t>2.Budžeta līdzekļu izmaiņas</t>
  </si>
  <si>
    <t>Naudas līdzekļu atlikums uz gada sākumu</t>
  </si>
  <si>
    <t xml:space="preserve">Preces un
 pakalpojumi  </t>
  </si>
  <si>
    <t xml:space="preserve">Subsīdijas
 un dotācijas </t>
  </si>
  <si>
    <t>Procentu 
izdevumi</t>
  </si>
  <si>
    <t xml:space="preserve">Pamatkapitāla 
veidošana </t>
  </si>
  <si>
    <t xml:space="preserve">
Transferti</t>
  </si>
  <si>
    <t>Latvijas Pašvaldību Savienība</t>
  </si>
  <si>
    <t>Latvijas Pašvaldību izpilddirektoru asociācija</t>
  </si>
  <si>
    <t xml:space="preserve">Latgales attīstības aģentūra </t>
  </si>
  <si>
    <t>Eiroreģions "Pleskava , Livonija"</t>
  </si>
  <si>
    <t>Finansējums no vispārējiem ieņēmumiem</t>
  </si>
  <si>
    <t>Finansējums no maksas pakalpojumiem un nodevām</t>
  </si>
  <si>
    <t xml:space="preserve">Finansējums no valsts budžeta </t>
  </si>
  <si>
    <t>04.940.</t>
  </si>
  <si>
    <t>Lazdukalna feldšeru-veselības punkts</t>
  </si>
  <si>
    <t>Skujetnieku feldšeru- veselības punkts</t>
  </si>
  <si>
    <t xml:space="preserve">Finansējums no maksas pakalpojumiem </t>
  </si>
  <si>
    <t xml:space="preserve">finansējums no maksas pakalpojumiem </t>
  </si>
  <si>
    <t>Finansējums no maksas pakalpojumiem</t>
  </si>
  <si>
    <t xml:space="preserve">Rugāju jauniešu iniciatīvu - interešu centrs </t>
  </si>
  <si>
    <t xml:space="preserve">Rugāju novada muzejs  </t>
  </si>
  <si>
    <t xml:space="preserve">finansējums no vispārējiem ieņēmumiem </t>
  </si>
  <si>
    <t>finansējums no mērķdotācijas pedagogu algām</t>
  </si>
  <si>
    <t xml:space="preserve">finansējums no mērķdotācijas interešu izglītībai </t>
  </si>
  <si>
    <t>valsts bužeta dotācija 1.-4.klases ēdināšanai</t>
  </si>
  <si>
    <t>valsts budžeta dotācija asistentu atalgojumam</t>
  </si>
  <si>
    <t xml:space="preserve">finansējums no telpu nomas </t>
  </si>
  <si>
    <t xml:space="preserve">valsts budžeta dotācija treneru darba samaksai </t>
  </si>
  <si>
    <t>Skolēnu apbalvošana</t>
  </si>
  <si>
    <t xml:space="preserve">Baseina apmeklējums </t>
  </si>
  <si>
    <t xml:space="preserve">Pārējie izglītības pasākumi </t>
  </si>
  <si>
    <t xml:space="preserve">finansējums no maksas par personu uzturēšanos </t>
  </si>
  <si>
    <t xml:space="preserve">Finansējums no vispārējiem ieņēmumiem </t>
  </si>
  <si>
    <t xml:space="preserve">Finansējums no valsts nodevām </t>
  </si>
  <si>
    <t xml:space="preserve">Dotācijas biedrībām </t>
  </si>
  <si>
    <t xml:space="preserve">PAMATBUDŽETA IZDEVUMI </t>
  </si>
  <si>
    <t>09.530</t>
  </si>
  <si>
    <t>01.600</t>
  </si>
  <si>
    <t xml:space="preserve">Finansējums no valsts budžeta dotācijas </t>
  </si>
  <si>
    <t>Pašvaldību savstarpējie norēķini</t>
  </si>
  <si>
    <t xml:space="preserve">Finansējums no Nacionālā veselības dienesta </t>
  </si>
  <si>
    <t>finansējums no mērķdotācijas pirmsskolas ped.algām</t>
  </si>
  <si>
    <t>finansējums no mērķdotācijas pirmssk.pedgogu algām</t>
  </si>
  <si>
    <t xml:space="preserve">Naudas līdzekļu atlikums uz gada beigām </t>
  </si>
  <si>
    <t xml:space="preserve">Finansējums no valsts budžeta mērķdotācijas </t>
  </si>
  <si>
    <t>08.700</t>
  </si>
  <si>
    <t>Finansējums no LAD programmas "Skolas auglis"</t>
  </si>
  <si>
    <t xml:space="preserve">Rādītāju nosaukums </t>
  </si>
  <si>
    <t xml:space="preserve"> Sociālie 
pabalsti </t>
  </si>
  <si>
    <t>Klasif.
 kods</t>
  </si>
  <si>
    <t xml:space="preserve">Balvu rajona partnerība </t>
  </si>
  <si>
    <t>Valsts un pašvald. vienotais klientu apkalp.centrs</t>
  </si>
  <si>
    <t>Finansējums Latgales SEZ pārvaldes nodrošināš.</t>
  </si>
  <si>
    <t xml:space="preserve">Pārējie ekonomisko  darbību veicinošie pasākumi </t>
  </si>
  <si>
    <t>TERITORIJU UN MĀJOKĻU 
APSAIMNIEKOŠANA</t>
  </si>
  <si>
    <t>05.900.</t>
  </si>
  <si>
    <t>valsts budžeta dotācija mācību līdzekļu iegādei</t>
  </si>
  <si>
    <t>Finansējums no naudas līdzekļu atlikuma</t>
  </si>
  <si>
    <t>"DZĪVO VESELS! -veselīga dzīvesveida un
 profilakses veicināšanas pasākumi Rugāju novada iedzīvotājiem</t>
  </si>
  <si>
    <t>valsts budžeta dotācija 1.-4.klases ēdināšanai</t>
  </si>
  <si>
    <t>Pārējie  pasākumi (līdzfin. projektiem, biedrībām)</t>
  </si>
  <si>
    <t>08.701.</t>
  </si>
  <si>
    <t>09.821.</t>
  </si>
  <si>
    <t>09.824.</t>
  </si>
  <si>
    <t>Līdzfinansējums Latgales attīstības aģentūras proj.</t>
  </si>
  <si>
    <t xml:space="preserve">LVAF finansējums  projekta realizēšanai </t>
  </si>
  <si>
    <t>06.611.</t>
  </si>
  <si>
    <t xml:space="preserve">ESF finansējums projekta realizēšanai </t>
  </si>
  <si>
    <t>07.620.</t>
  </si>
  <si>
    <t>Rugāju novada pašvaldības 2018.gada pamatbudžeta izdevumi</t>
  </si>
  <si>
    <t>Plāns 
2018.gadam</t>
  </si>
  <si>
    <t xml:space="preserve">Projekts "Proti un dari" </t>
  </si>
  <si>
    <t>Finansējums no  maksas pakalpojumiem un nodevām</t>
  </si>
  <si>
    <t xml:space="preserve">Biznesa ideju konkurss </t>
  </si>
  <si>
    <t xml:space="preserve">Projekts "Iepazīsim, lai nosargātu" </t>
  </si>
  <si>
    <t>Projekts "Bērnu rotaļzemes „Čiekuriņš” izveide 
Benislavā"</t>
  </si>
  <si>
    <t>Dziesmu svētki</t>
  </si>
  <si>
    <t>Mērķdotācijas  izglītībai finansējums (rezerve)</t>
  </si>
  <si>
    <t>55214</t>
  </si>
  <si>
    <t>Finansējums no maksas pakalpojumiem un īres</t>
  </si>
  <si>
    <t>Finansējums no valsts budžeta mērķdotācijas</t>
  </si>
  <si>
    <t>Projekts "Karjeras atbalsts vispārējās un 
profesionālās izglītības iestādēs"</t>
  </si>
  <si>
    <t>Projekts "Atbalsts izglītojamo individuālo 
kompetenču pieejai"</t>
  </si>
  <si>
    <t xml:space="preserve">Finansējums no projekta līdzekļiem  </t>
  </si>
  <si>
    <t>Projekts "Kompetenču pieeja mācību saturā"</t>
  </si>
  <si>
    <t>Finansējums no projekta līdzekļiem</t>
  </si>
  <si>
    <t>ELFLA finansējums projekta realizēšanai</t>
  </si>
  <si>
    <t>Skolēnu nodarbinātības pasākumi</t>
  </si>
  <si>
    <t>- 187 806</t>
  </si>
  <si>
    <t xml:space="preserve">Finansējums no projekta līdzekļiem </t>
  </si>
  <si>
    <t xml:space="preserve">Finansējums no valsts budžeta dotācija asistentiem </t>
  </si>
  <si>
    <t>Uzņēmējdarbības un tūrisma atbalsta centrs</t>
  </si>
  <si>
    <t>2355</t>
  </si>
  <si>
    <t xml:space="preserve">                                                                         2.pielikums 
                                                                                         Rugāju novada domes 
                                                                                       2018.gada 31.janvāra 
                                                                                                             saistošajiem noteikumiem Nr.1/2018</t>
  </si>
  <si>
    <t>Rugāju novada domes priekšsēdētāja                                                                      S.Kapteine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</si>
</sst>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€&quot;* #,##0.00_-;\-&quot;€&quot;* #,##0.00_-;_-&quot;€&quot;* &quot;-&quot;??_-;_-@_-"/>
  </numFmts>
  <fonts count="24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i/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B050"/>
      <name val="Times New Roman"/>
      <family val="1"/>
      <charset val="186"/>
    </font>
    <font>
      <i/>
      <sz val="10"/>
      <color rgb="FF00B050"/>
      <name val="Times New Roman"/>
      <family val="1"/>
      <charset val="186"/>
    </font>
    <font>
      <u/>
      <sz val="11"/>
      <name val="Calibri"/>
      <family val="2"/>
      <charset val="186"/>
      <scheme val="minor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0" fillId="0" borderId="0" xfId="0" applyNumberFormat="1"/>
    <xf numFmtId="0" fontId="1" fillId="0" borderId="0" xfId="0" applyNumberFormat="1" applyFont="1"/>
    <xf numFmtId="0" fontId="3" fillId="0" borderId="0" xfId="0" applyFont="1"/>
    <xf numFmtId="0" fontId="0" fillId="0" borderId="0" xfId="0" applyFill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0" fillId="0" borderId="1" xfId="0" applyNumberFormat="1" applyFont="1" applyFill="1" applyBorder="1"/>
    <xf numFmtId="0" fontId="11" fillId="0" borderId="1" xfId="0" applyFont="1" applyFill="1" applyBorder="1"/>
    <xf numFmtId="0" fontId="11" fillId="0" borderId="1" xfId="0" applyNumberFormat="1" applyFont="1" applyFill="1" applyBorder="1"/>
    <xf numFmtId="0" fontId="12" fillId="0" borderId="1" xfId="0" applyNumberFormat="1" applyFont="1" applyFill="1" applyBorder="1"/>
    <xf numFmtId="0" fontId="8" fillId="0" borderId="7" xfId="0" applyFont="1" applyBorder="1"/>
    <xf numFmtId="0" fontId="8" fillId="0" borderId="0" xfId="0" applyFont="1"/>
    <xf numFmtId="0" fontId="12" fillId="2" borderId="1" xfId="0" applyFont="1" applyFill="1" applyBorder="1"/>
    <xf numFmtId="0" fontId="8" fillId="0" borderId="0" xfId="0" applyNumberFormat="1" applyFo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8" fillId="0" borderId="6" xfId="0" applyFont="1" applyBorder="1"/>
    <xf numFmtId="0" fontId="8" fillId="0" borderId="3" xfId="0" applyFont="1" applyBorder="1"/>
    <xf numFmtId="0" fontId="8" fillId="0" borderId="0" xfId="0" applyFont="1" applyBorder="1"/>
    <xf numFmtId="3" fontId="11" fillId="0" borderId="1" xfId="0" applyNumberFormat="1" applyFont="1" applyFill="1" applyBorder="1"/>
    <xf numFmtId="0" fontId="11" fillId="0" borderId="1" xfId="0" applyNumberFormat="1" applyFont="1" applyBorder="1"/>
    <xf numFmtId="0" fontId="10" fillId="0" borderId="1" xfId="0" applyNumberFormat="1" applyFont="1" applyBorder="1"/>
    <xf numFmtId="3" fontId="12" fillId="0" borderId="1" xfId="0" applyNumberFormat="1" applyFont="1" applyFill="1" applyBorder="1"/>
    <xf numFmtId="0" fontId="12" fillId="2" borderId="1" xfId="0" applyNumberFormat="1" applyFont="1" applyFill="1" applyBorder="1"/>
    <xf numFmtId="3" fontId="12" fillId="2" borderId="1" xfId="0" applyNumberFormat="1" applyFont="1" applyFill="1" applyBorder="1"/>
    <xf numFmtId="3" fontId="10" fillId="0" borderId="1" xfId="0" applyNumberFormat="1" applyFont="1" applyFill="1" applyBorder="1"/>
    <xf numFmtId="3" fontId="12" fillId="2" borderId="1" xfId="1" applyNumberFormat="1" applyFont="1" applyFill="1" applyBorder="1"/>
    <xf numFmtId="4" fontId="0" fillId="0" borderId="0" xfId="0" applyNumberFormat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0" fillId="0" borderId="0" xfId="0" applyFont="1" applyBorder="1"/>
    <xf numFmtId="0" fontId="14" fillId="0" borderId="1" xfId="0" applyNumberFormat="1" applyFont="1" applyFill="1" applyBorder="1"/>
    <xf numFmtId="3" fontId="11" fillId="0" borderId="1" xfId="0" applyNumberFormat="1" applyFont="1" applyBorder="1"/>
    <xf numFmtId="0" fontId="14" fillId="0" borderId="1" xfId="0" applyNumberFormat="1" applyFont="1" applyBorder="1"/>
    <xf numFmtId="0" fontId="12" fillId="0" borderId="1" xfId="0" applyNumberFormat="1" applyFont="1" applyBorder="1"/>
    <xf numFmtId="0" fontId="17" fillId="0" borderId="0" xfId="0" applyFont="1"/>
    <xf numFmtId="0" fontId="11" fillId="0" borderId="1" xfId="0" applyNumberFormat="1" applyFont="1" applyBorder="1" applyAlignment="1">
      <alignment horizontal="right"/>
    </xf>
    <xf numFmtId="0" fontId="11" fillId="0" borderId="1" xfId="0" applyFont="1" applyBorder="1"/>
    <xf numFmtId="1" fontId="11" fillId="0" borderId="1" xfId="0" applyNumberFormat="1" applyFont="1" applyFill="1" applyBorder="1"/>
    <xf numFmtId="1" fontId="10" fillId="0" borderId="1" xfId="0" applyNumberFormat="1" applyFont="1" applyFill="1" applyBorder="1"/>
    <xf numFmtId="0" fontId="12" fillId="3" borderId="1" xfId="0" applyNumberFormat="1" applyFont="1" applyFill="1" applyBorder="1"/>
    <xf numFmtId="0" fontId="12" fillId="3" borderId="1" xfId="0" applyFont="1" applyFill="1" applyBorder="1"/>
    <xf numFmtId="0" fontId="10" fillId="3" borderId="1" xfId="0" applyNumberFormat="1" applyFont="1" applyFill="1" applyBorder="1"/>
    <xf numFmtId="3" fontId="12" fillId="3" borderId="1" xfId="0" applyNumberFormat="1" applyFont="1" applyFill="1" applyBorder="1"/>
    <xf numFmtId="3" fontId="11" fillId="3" borderId="1" xfId="0" applyNumberFormat="1" applyFont="1" applyFill="1" applyBorder="1"/>
    <xf numFmtId="0" fontId="12" fillId="3" borderId="1" xfId="0" applyFont="1" applyFill="1" applyBorder="1" applyAlignment="1">
      <alignment wrapText="1"/>
    </xf>
    <xf numFmtId="1" fontId="12" fillId="3" borderId="1" xfId="0" applyNumberFormat="1" applyFont="1" applyFill="1" applyBorder="1"/>
    <xf numFmtId="0" fontId="12" fillId="3" borderId="7" xfId="0" applyNumberFormat="1" applyFont="1" applyFill="1" applyBorder="1"/>
    <xf numFmtId="3" fontId="10" fillId="3" borderId="1" xfId="0" applyNumberFormat="1" applyFont="1" applyFill="1" applyBorder="1"/>
    <xf numFmtId="0" fontId="8" fillId="0" borderId="0" xfId="0" applyFont="1" applyFill="1" applyBorder="1"/>
    <xf numFmtId="0" fontId="6" fillId="0" borderId="0" xfId="0" applyFont="1" applyFill="1" applyBorder="1"/>
    <xf numFmtId="4" fontId="8" fillId="0" borderId="0" xfId="0" applyNumberFormat="1" applyFont="1"/>
    <xf numFmtId="0" fontId="19" fillId="0" borderId="0" xfId="0" applyFont="1"/>
    <xf numFmtId="2" fontId="19" fillId="0" borderId="0" xfId="0" applyNumberFormat="1" applyFont="1"/>
    <xf numFmtId="1" fontId="8" fillId="0" borderId="0" xfId="0" applyNumberFormat="1" applyFont="1"/>
    <xf numFmtId="2" fontId="8" fillId="0" borderId="0" xfId="0" applyNumberFormat="1" applyFont="1"/>
    <xf numFmtId="0" fontId="0" fillId="4" borderId="0" xfId="0" applyFill="1"/>
    <xf numFmtId="0" fontId="17" fillId="4" borderId="0" xfId="0" applyFont="1" applyFill="1"/>
    <xf numFmtId="0" fontId="10" fillId="0" borderId="7" xfId="0" applyFont="1" applyBorder="1"/>
    <xf numFmtId="3" fontId="11" fillId="0" borderId="1" xfId="0" applyNumberFormat="1" applyFont="1" applyBorder="1" applyAlignment="1">
      <alignment horizontal="right"/>
    </xf>
    <xf numFmtId="0" fontId="12" fillId="3" borderId="4" xfId="0" applyFont="1" applyFill="1" applyBorder="1"/>
    <xf numFmtId="0" fontId="10" fillId="0" borderId="7" xfId="0" applyFont="1" applyFill="1" applyBorder="1"/>
    <xf numFmtId="0" fontId="11" fillId="0" borderId="3" xfId="0" applyFont="1" applyFill="1" applyBorder="1"/>
    <xf numFmtId="0" fontId="10" fillId="0" borderId="1" xfId="0" applyFont="1" applyFill="1" applyBorder="1"/>
    <xf numFmtId="0" fontId="12" fillId="3" borderId="5" xfId="0" applyFont="1" applyFill="1" applyBorder="1"/>
    <xf numFmtId="0" fontId="14" fillId="0" borderId="1" xfId="0" applyFont="1" applyFill="1" applyBorder="1"/>
    <xf numFmtId="0" fontId="14" fillId="0" borderId="1" xfId="0" applyFont="1" applyBorder="1"/>
    <xf numFmtId="0" fontId="12" fillId="2" borderId="1" xfId="0" applyFont="1" applyFill="1" applyBorder="1" applyAlignment="1">
      <alignment wrapText="1"/>
    </xf>
    <xf numFmtId="0" fontId="22" fillId="2" borderId="1" xfId="3" applyNumberFormat="1" applyFont="1" applyFill="1" applyBorder="1"/>
    <xf numFmtId="0" fontId="11" fillId="0" borderId="2" xfId="0" applyFont="1" applyFill="1" applyBorder="1"/>
    <xf numFmtId="0" fontId="10" fillId="0" borderId="1" xfId="0" applyFont="1" applyBorder="1"/>
    <xf numFmtId="0" fontId="12" fillId="3" borderId="1" xfId="1" applyNumberFormat="1" applyFont="1" applyFill="1" applyBorder="1"/>
    <xf numFmtId="3" fontId="12" fillId="3" borderId="1" xfId="1" applyNumberFormat="1" applyFont="1" applyFill="1" applyBorder="1"/>
    <xf numFmtId="0" fontId="11" fillId="0" borderId="1" xfId="1" applyNumberFormat="1" applyFont="1" applyFill="1" applyBorder="1"/>
    <xf numFmtId="3" fontId="11" fillId="0" borderId="1" xfId="1" applyNumberFormat="1" applyFont="1" applyFill="1" applyBorder="1"/>
    <xf numFmtId="0" fontId="10" fillId="0" borderId="1" xfId="1" applyNumberFormat="1" applyFont="1" applyFill="1" applyBorder="1"/>
    <xf numFmtId="0" fontId="12" fillId="0" borderId="1" xfId="1" applyNumberFormat="1" applyFont="1" applyFill="1" applyBorder="1"/>
    <xf numFmtId="0" fontId="10" fillId="0" borderId="8" xfId="0" applyFont="1" applyBorder="1"/>
    <xf numFmtId="0" fontId="10" fillId="0" borderId="0" xfId="0" applyFont="1"/>
    <xf numFmtId="0" fontId="10" fillId="0" borderId="3" xfId="0" applyFont="1" applyFill="1" applyBorder="1"/>
    <xf numFmtId="3" fontId="10" fillId="0" borderId="3" xfId="1" applyNumberFormat="1" applyFont="1" applyFill="1" applyBorder="1"/>
    <xf numFmtId="3" fontId="10" fillId="0" borderId="0" xfId="1" applyNumberFormat="1" applyFont="1" applyFill="1"/>
    <xf numFmtId="0" fontId="10" fillId="0" borderId="0" xfId="1" applyNumberFormat="1" applyFont="1"/>
    <xf numFmtId="3" fontId="10" fillId="0" borderId="0" xfId="0" applyNumberFormat="1" applyFont="1"/>
    <xf numFmtId="0" fontId="10" fillId="0" borderId="0" xfId="0" applyNumberFormat="1" applyFont="1"/>
    <xf numFmtId="3" fontId="10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12" fillId="3" borderId="7" xfId="0" applyFont="1" applyFill="1" applyBorder="1"/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/>
    <xf numFmtId="0" fontId="23" fillId="0" borderId="1" xfId="0" applyFont="1" applyFill="1" applyBorder="1"/>
    <xf numFmtId="0" fontId="12" fillId="2" borderId="4" xfId="0" applyNumberFormat="1" applyFont="1" applyFill="1" applyBorder="1"/>
    <xf numFmtId="0" fontId="12" fillId="3" borderId="4" xfId="0" applyNumberFormat="1" applyFont="1" applyFill="1" applyBorder="1"/>
    <xf numFmtId="0" fontId="11" fillId="0" borderId="4" xfId="0" applyNumberFormat="1" applyFont="1" applyFill="1" applyBorder="1"/>
    <xf numFmtId="0" fontId="10" fillId="0" borderId="4" xfId="0" applyNumberFormat="1" applyFont="1" applyFill="1" applyBorder="1"/>
    <xf numFmtId="0" fontId="11" fillId="0" borderId="4" xfId="0" applyNumberFormat="1" applyFont="1" applyBorder="1"/>
    <xf numFmtId="0" fontId="12" fillId="0" borderId="4" xfId="0" applyNumberFormat="1" applyFont="1" applyBorder="1"/>
    <xf numFmtId="0" fontId="12" fillId="0" borderId="4" xfId="0" applyNumberFormat="1" applyFont="1" applyFill="1" applyBorder="1"/>
    <xf numFmtId="3" fontId="12" fillId="2" borderId="4" xfId="0" applyNumberFormat="1" applyFont="1" applyFill="1" applyBorder="1"/>
    <xf numFmtId="0" fontId="11" fillId="0" borderId="9" xfId="0" applyNumberFormat="1" applyFont="1" applyFill="1" applyBorder="1"/>
    <xf numFmtId="3" fontId="12" fillId="3" borderId="4" xfId="0" applyNumberFormat="1" applyFont="1" applyFill="1" applyBorder="1"/>
    <xf numFmtId="0" fontId="12" fillId="3" borderId="4" xfId="1" applyNumberFormat="1" applyFont="1" applyFill="1" applyBorder="1"/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3" fontId="8" fillId="0" borderId="0" xfId="0" applyNumberFormat="1" applyFont="1" applyFill="1" applyBorder="1"/>
    <xf numFmtId="3" fontId="10" fillId="0" borderId="0" xfId="0" applyNumberFormat="1" applyFont="1" applyBorder="1"/>
    <xf numFmtId="3" fontId="8" fillId="0" borderId="0" xfId="0" applyNumberFormat="1" applyFont="1" applyBorder="1"/>
    <xf numFmtId="0" fontId="10" fillId="0" borderId="0" xfId="0" applyFont="1" applyFill="1" applyBorder="1"/>
    <xf numFmtId="0" fontId="0" fillId="0" borderId="0" xfId="0" applyFill="1" applyBorder="1"/>
    <xf numFmtId="0" fontId="6" fillId="0" borderId="0" xfId="0" applyFont="1" applyBorder="1"/>
    <xf numFmtId="1" fontId="10" fillId="0" borderId="0" xfId="0" applyNumberFormat="1" applyFont="1" applyBorder="1"/>
    <xf numFmtId="0" fontId="20" fillId="0" borderId="0" xfId="0" applyFont="1" applyFill="1" applyBorder="1"/>
    <xf numFmtId="0" fontId="8" fillId="0" borderId="0" xfId="0" applyNumberFormat="1" applyFont="1" applyFill="1" applyBorder="1"/>
    <xf numFmtId="0" fontId="10" fillId="0" borderId="0" xfId="0" applyNumberFormat="1" applyFont="1" applyBorder="1"/>
    <xf numFmtId="0" fontId="0" fillId="0" borderId="0" xfId="0" applyNumberFormat="1" applyBorder="1"/>
    <xf numFmtId="0" fontId="21" fillId="0" borderId="0" xfId="0" applyNumberFormat="1" applyFont="1" applyFill="1" applyBorder="1"/>
    <xf numFmtId="0" fontId="11" fillId="0" borderId="0" xfId="0" applyNumberFormat="1" applyFont="1" applyBorder="1"/>
    <xf numFmtId="0" fontId="1" fillId="0" borderId="0" xfId="0" applyNumberFormat="1" applyFont="1" applyBorder="1"/>
    <xf numFmtId="0" fontId="9" fillId="0" borderId="0" xfId="0" applyNumberFormat="1" applyFont="1" applyFill="1" applyBorder="1"/>
    <xf numFmtId="0" fontId="9" fillId="0" borderId="0" xfId="0" applyFont="1" applyFill="1" applyBorder="1"/>
    <xf numFmtId="0" fontId="11" fillId="0" borderId="0" xfId="0" applyFont="1" applyBorder="1"/>
    <xf numFmtId="0" fontId="1" fillId="0" borderId="0" xfId="0" applyFont="1" applyBorder="1"/>
    <xf numFmtId="3" fontId="13" fillId="0" borderId="0" xfId="1" applyNumberFormat="1" applyFont="1" applyFill="1" applyBorder="1"/>
    <xf numFmtId="0" fontId="6" fillId="0" borderId="9" xfId="0" applyFont="1" applyBorder="1" applyAlignment="1">
      <alignment wrapText="1"/>
    </xf>
    <xf numFmtId="0" fontId="6" fillId="0" borderId="7" xfId="0" applyFont="1" applyBorder="1"/>
    <xf numFmtId="3" fontId="11" fillId="0" borderId="4" xfId="0" applyNumberFormat="1" applyFont="1" applyFill="1" applyBorder="1"/>
    <xf numFmtId="0" fontId="14" fillId="0" borderId="4" xfId="0" applyNumberFormat="1" applyFont="1" applyFill="1" applyBorder="1"/>
    <xf numFmtId="0" fontId="14" fillId="0" borderId="4" xfId="0" applyNumberFormat="1" applyFont="1" applyBorder="1"/>
    <xf numFmtId="3" fontId="11" fillId="0" borderId="4" xfId="0" applyNumberFormat="1" applyFont="1" applyBorder="1"/>
    <xf numFmtId="3" fontId="12" fillId="0" borderId="4" xfId="0" applyNumberFormat="1" applyFont="1" applyFill="1" applyBorder="1"/>
    <xf numFmtId="0" fontId="11" fillId="0" borderId="4" xfId="0" applyNumberFormat="1" applyFont="1" applyFill="1" applyBorder="1" applyAlignment="1">
      <alignment horizontal="right"/>
    </xf>
    <xf numFmtId="0" fontId="14" fillId="3" borderId="4" xfId="0" applyNumberFormat="1" applyFont="1" applyFill="1" applyBorder="1"/>
    <xf numFmtId="0" fontId="11" fillId="0" borderId="8" xfId="0" applyNumberFormat="1" applyFont="1" applyFill="1" applyBorder="1"/>
    <xf numFmtId="0" fontId="23" fillId="0" borderId="4" xfId="0" applyNumberFormat="1" applyFont="1" applyFill="1" applyBorder="1"/>
    <xf numFmtId="0" fontId="11" fillId="0" borderId="4" xfId="1" applyNumberFormat="1" applyFont="1" applyFill="1" applyBorder="1"/>
    <xf numFmtId="0" fontId="12" fillId="0" borderId="4" xfId="1" applyNumberFormat="1" applyFont="1" applyFill="1" applyBorder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5" fillId="0" borderId="1" xfId="0" applyFont="1" applyBorder="1"/>
    <xf numFmtId="0" fontId="18" fillId="0" borderId="1" xfId="0" applyFont="1" applyBorder="1"/>
    <xf numFmtId="0" fontId="8" fillId="0" borderId="0" xfId="0" applyFont="1" applyFill="1" applyBorder="1" applyAlignment="1">
      <alignment wrapText="1"/>
    </xf>
    <xf numFmtId="3" fontId="0" fillId="0" borderId="0" xfId="0" applyNumberFormat="1" applyFill="1" applyBorder="1"/>
    <xf numFmtId="0" fontId="4" fillId="0" borderId="1" xfId="0" applyFont="1" applyBorder="1" applyAlignment="1">
      <alignment horizontal="center"/>
    </xf>
    <xf numFmtId="164" fontId="4" fillId="0" borderId="0" xfId="2" applyFont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</cellXfs>
  <cellStyles count="4">
    <cellStyle name="Hipersaite" xfId="3" builtinId="8"/>
    <cellStyle name="Komats" xfId="1" builtinId="3"/>
    <cellStyle name="Parasts" xfId="0" builtinId="0"/>
    <cellStyle name="Valūta" xfId="2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pielikums_pamatbudzeta%20ienemumi_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ņēmumi"/>
    </sheetNames>
    <sheetDataSet>
      <sheetData sheetId="0">
        <row r="89">
          <cell r="C89">
            <v>2514932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2"/>
  <sheetViews>
    <sheetView tabSelected="1" view="pageLayout" topLeftCell="A76" zoomScaleNormal="100" workbookViewId="0">
      <selection activeCell="C85" sqref="C85"/>
    </sheetView>
  </sheetViews>
  <sheetFormatPr defaultRowHeight="15" x14ac:dyDescent="0.25"/>
  <cols>
    <col min="1" max="1" width="6.5703125" customWidth="1"/>
    <col min="2" max="2" width="42.42578125" customWidth="1"/>
    <col min="3" max="3" width="11.7109375" customWidth="1"/>
    <col min="4" max="4" width="10.42578125" customWidth="1"/>
    <col min="5" max="5" width="13.5703125" customWidth="1"/>
    <col min="6" max="6" width="11.7109375" customWidth="1"/>
    <col min="7" max="7" width="11.85546875" customWidth="1"/>
    <col min="8" max="8" width="13" customWidth="1"/>
    <col min="9" max="9" width="10.5703125" customWidth="1"/>
    <col min="10" max="10" width="10.28515625" customWidth="1"/>
    <col min="11" max="11" width="11" customWidth="1"/>
    <col min="13" max="13" width="11" customWidth="1"/>
    <col min="14" max="14" width="9.5703125" customWidth="1"/>
  </cols>
  <sheetData>
    <row r="1" spans="1:16" ht="72.75" customHeight="1" x14ac:dyDescent="0.25">
      <c r="C1" s="150" t="s">
        <v>195</v>
      </c>
      <c r="D1" s="149"/>
      <c r="E1" s="149"/>
      <c r="F1" s="149"/>
      <c r="G1" s="149"/>
      <c r="H1" s="149"/>
      <c r="I1" s="149"/>
      <c r="J1" s="149"/>
      <c r="K1" s="148"/>
    </row>
    <row r="2" spans="1:16" ht="15.75" x14ac:dyDescent="0.25">
      <c r="A2" s="4"/>
      <c r="B2" s="147" t="s">
        <v>171</v>
      </c>
      <c r="C2" s="147"/>
      <c r="D2" s="147"/>
      <c r="E2" s="147"/>
      <c r="F2" s="147"/>
      <c r="G2" s="147"/>
      <c r="H2" s="147"/>
      <c r="I2" s="147"/>
      <c r="J2" s="4"/>
    </row>
    <row r="3" spans="1:16" ht="14.45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6" ht="26.25" x14ac:dyDescent="0.25">
      <c r="A4" s="16" t="s">
        <v>151</v>
      </c>
      <c r="B4" s="17" t="s">
        <v>149</v>
      </c>
      <c r="C4" s="127" t="s">
        <v>172</v>
      </c>
      <c r="D4" s="146" t="s">
        <v>1</v>
      </c>
      <c r="E4" s="146"/>
      <c r="F4" s="146"/>
      <c r="G4" s="146"/>
      <c r="H4" s="146"/>
      <c r="I4" s="146"/>
      <c r="J4" s="146"/>
      <c r="L4" s="5"/>
      <c r="M4" s="5"/>
    </row>
    <row r="5" spans="1:16" x14ac:dyDescent="0.25">
      <c r="A5" s="18"/>
      <c r="B5" s="18"/>
      <c r="C5" s="128" t="s">
        <v>0</v>
      </c>
      <c r="D5" s="6">
        <v>1000</v>
      </c>
      <c r="E5" s="6">
        <v>2000</v>
      </c>
      <c r="F5" s="6">
        <v>3000</v>
      </c>
      <c r="G5" s="6">
        <v>4000</v>
      </c>
      <c r="H5" s="6">
        <v>5000</v>
      </c>
      <c r="I5" s="6">
        <v>6000</v>
      </c>
      <c r="J5" s="6">
        <v>7000</v>
      </c>
      <c r="K5" s="104"/>
      <c r="L5" s="144"/>
      <c r="M5" s="144"/>
      <c r="N5" s="105"/>
      <c r="O5" s="106"/>
      <c r="P5" s="106"/>
    </row>
    <row r="6" spans="1:16" ht="40.5" x14ac:dyDescent="0.25">
      <c r="A6" s="19"/>
      <c r="B6" s="19"/>
      <c r="C6" s="79"/>
      <c r="D6" s="30" t="s">
        <v>2</v>
      </c>
      <c r="E6" s="31" t="s">
        <v>103</v>
      </c>
      <c r="F6" s="31" t="s">
        <v>104</v>
      </c>
      <c r="G6" s="31" t="s">
        <v>105</v>
      </c>
      <c r="H6" s="31" t="s">
        <v>106</v>
      </c>
      <c r="I6" s="31" t="s">
        <v>150</v>
      </c>
      <c r="J6" s="7" t="s">
        <v>107</v>
      </c>
      <c r="K6" s="20"/>
      <c r="L6" s="51"/>
      <c r="M6" s="51"/>
      <c r="N6" s="32"/>
      <c r="O6" s="106"/>
      <c r="P6" s="106"/>
    </row>
    <row r="7" spans="1:16" ht="15.6" x14ac:dyDescent="0.3">
      <c r="A7" s="12"/>
      <c r="B7" s="20"/>
      <c r="C7" s="32"/>
      <c r="D7" s="140"/>
      <c r="E7" s="141"/>
      <c r="F7" s="140"/>
      <c r="G7" s="140"/>
      <c r="H7" s="140"/>
      <c r="I7" s="140"/>
      <c r="J7" s="142"/>
      <c r="K7" s="20"/>
      <c r="L7" s="51"/>
      <c r="M7" s="51"/>
      <c r="N7" s="32"/>
      <c r="O7" s="106"/>
      <c r="P7" s="106"/>
    </row>
    <row r="8" spans="1:16" x14ac:dyDescent="0.25">
      <c r="A8" s="14" t="s">
        <v>3</v>
      </c>
      <c r="B8" s="14" t="s">
        <v>4</v>
      </c>
      <c r="C8" s="93">
        <f>SUM(D8:J8)</f>
        <v>281968</v>
      </c>
      <c r="D8" s="25">
        <f>D9+D11+D13+D20+D22+D24</f>
        <v>195430</v>
      </c>
      <c r="E8" s="25">
        <f>E9+E11+E13+E20+E22+E24</f>
        <v>72088</v>
      </c>
      <c r="F8" s="25"/>
      <c r="G8" s="25">
        <f>G9+G11+G13+G20+G22+G24</f>
        <v>13000</v>
      </c>
      <c r="H8" s="25">
        <f>H9+H11+H13+H20+H22+H24</f>
        <v>1450</v>
      </c>
      <c r="I8" s="25"/>
      <c r="J8" s="25"/>
      <c r="K8" s="20"/>
      <c r="L8" s="51"/>
      <c r="M8" s="51"/>
      <c r="N8" s="32"/>
      <c r="O8" s="106"/>
      <c r="P8" s="106"/>
    </row>
    <row r="9" spans="1:16" ht="14.45" x14ac:dyDescent="0.3">
      <c r="A9" s="62" t="s">
        <v>5</v>
      </c>
      <c r="B9" s="43" t="s">
        <v>6</v>
      </c>
      <c r="C9" s="94">
        <f>SUM(D9:J9)</f>
        <v>245522</v>
      </c>
      <c r="D9" s="45">
        <f>D10</f>
        <v>189430</v>
      </c>
      <c r="E9" s="42">
        <f>E10</f>
        <v>54642</v>
      </c>
      <c r="F9" s="42"/>
      <c r="G9" s="42"/>
      <c r="H9" s="42">
        <f t="shared" ref="H9" si="0">H10</f>
        <v>1450</v>
      </c>
      <c r="I9" s="42"/>
      <c r="J9" s="42"/>
      <c r="K9" s="20"/>
      <c r="L9" s="51"/>
      <c r="M9" s="51"/>
      <c r="N9" s="32"/>
      <c r="O9" s="106"/>
      <c r="P9" s="106"/>
    </row>
    <row r="10" spans="1:16" x14ac:dyDescent="0.25">
      <c r="A10" s="63"/>
      <c r="B10" s="64" t="s">
        <v>112</v>
      </c>
      <c r="C10" s="95">
        <f t="shared" ref="C10" si="1">SUM(D10:J10)</f>
        <v>245522</v>
      </c>
      <c r="D10" s="21">
        <v>189430</v>
      </c>
      <c r="E10" s="10">
        <v>54642</v>
      </c>
      <c r="F10" s="10"/>
      <c r="G10" s="10"/>
      <c r="H10" s="10">
        <v>1450</v>
      </c>
      <c r="I10" s="10"/>
      <c r="J10" s="10"/>
      <c r="K10" s="20"/>
      <c r="L10" s="51"/>
      <c r="M10" s="51"/>
      <c r="N10" s="32"/>
      <c r="O10" s="106"/>
      <c r="P10" s="106"/>
    </row>
    <row r="11" spans="1:16" x14ac:dyDescent="0.25">
      <c r="A11" s="43" t="s">
        <v>7</v>
      </c>
      <c r="B11" s="43" t="s">
        <v>8</v>
      </c>
      <c r="C11" s="94">
        <f>SUM(D11:J11)</f>
        <v>2474</v>
      </c>
      <c r="D11" s="42"/>
      <c r="E11" s="42">
        <f t="shared" ref="E11" si="2">E12</f>
        <v>2474</v>
      </c>
      <c r="F11" s="42"/>
      <c r="G11" s="42"/>
      <c r="H11" s="42"/>
      <c r="I11" s="42"/>
      <c r="J11" s="42"/>
      <c r="K11" s="20"/>
      <c r="L11" s="51"/>
      <c r="M11" s="51"/>
      <c r="N11" s="32"/>
      <c r="O11" s="106"/>
      <c r="P11" s="106"/>
    </row>
    <row r="12" spans="1:16" x14ac:dyDescent="0.25">
      <c r="A12" s="63"/>
      <c r="B12" s="9" t="s">
        <v>112</v>
      </c>
      <c r="C12" s="95">
        <f>SUM(D12:J12)</f>
        <v>2474</v>
      </c>
      <c r="D12" s="10"/>
      <c r="E12" s="10">
        <v>2474</v>
      </c>
      <c r="F12" s="10"/>
      <c r="G12" s="10"/>
      <c r="H12" s="10"/>
      <c r="I12" s="10"/>
      <c r="J12" s="10"/>
      <c r="K12" s="20"/>
      <c r="L12" s="51"/>
      <c r="M12" s="51"/>
      <c r="N12" s="32"/>
      <c r="O12" s="106"/>
      <c r="P12" s="106"/>
    </row>
    <row r="13" spans="1:16" ht="14.45" x14ac:dyDescent="0.3">
      <c r="A13" s="43" t="s">
        <v>9</v>
      </c>
      <c r="B13" s="43" t="s">
        <v>10</v>
      </c>
      <c r="C13" s="94">
        <f>SUM(C14:C18)</f>
        <v>3572</v>
      </c>
      <c r="D13" s="42"/>
      <c r="E13" s="42">
        <f>SUM(E14:E18)</f>
        <v>3572</v>
      </c>
      <c r="F13" s="42"/>
      <c r="G13" s="42"/>
      <c r="H13" s="42"/>
      <c r="I13" s="42"/>
      <c r="J13" s="42"/>
      <c r="K13" s="20"/>
      <c r="L13" s="51"/>
      <c r="M13" s="51"/>
      <c r="N13" s="32"/>
      <c r="O13" s="106"/>
      <c r="P13" s="106"/>
    </row>
    <row r="14" spans="1:16" x14ac:dyDescent="0.25">
      <c r="A14" s="63"/>
      <c r="B14" s="65" t="s">
        <v>108</v>
      </c>
      <c r="C14" s="96">
        <v>2088</v>
      </c>
      <c r="D14" s="8"/>
      <c r="E14" s="8">
        <v>2088</v>
      </c>
      <c r="F14" s="8"/>
      <c r="G14" s="8"/>
      <c r="H14" s="8"/>
      <c r="I14" s="8"/>
      <c r="J14" s="8"/>
      <c r="K14" s="20"/>
      <c r="L14" s="51"/>
      <c r="M14" s="51"/>
      <c r="N14" s="32"/>
      <c r="O14" s="106"/>
      <c r="P14" s="106"/>
    </row>
    <row r="15" spans="1:16" x14ac:dyDescent="0.25">
      <c r="A15" s="63"/>
      <c r="B15" s="65" t="s">
        <v>109</v>
      </c>
      <c r="C15" s="96">
        <v>400</v>
      </c>
      <c r="D15" s="8"/>
      <c r="E15" s="8">
        <v>400</v>
      </c>
      <c r="F15" s="8"/>
      <c r="G15" s="8"/>
      <c r="H15" s="8"/>
      <c r="I15" s="8"/>
      <c r="J15" s="8"/>
      <c r="K15" s="20"/>
      <c r="L15" s="51"/>
      <c r="M15" s="51"/>
      <c r="N15" s="32"/>
      <c r="O15" s="106"/>
      <c r="P15" s="106"/>
    </row>
    <row r="16" spans="1:16" x14ac:dyDescent="0.25">
      <c r="A16" s="63"/>
      <c r="B16" s="65" t="s">
        <v>110</v>
      </c>
      <c r="C16" s="96">
        <v>708</v>
      </c>
      <c r="D16" s="8"/>
      <c r="E16" s="8">
        <v>708</v>
      </c>
      <c r="F16" s="8"/>
      <c r="G16" s="8"/>
      <c r="H16" s="8"/>
      <c r="I16" s="8"/>
      <c r="J16" s="8"/>
      <c r="K16" s="20"/>
      <c r="L16" s="51"/>
      <c r="M16" s="51"/>
      <c r="N16" s="32"/>
      <c r="O16" s="106"/>
      <c r="P16" s="106"/>
    </row>
    <row r="17" spans="1:16" x14ac:dyDescent="0.25">
      <c r="A17" s="63"/>
      <c r="B17" s="65" t="s">
        <v>111</v>
      </c>
      <c r="C17" s="96">
        <v>280</v>
      </c>
      <c r="D17" s="8"/>
      <c r="E17" s="8">
        <v>280</v>
      </c>
      <c r="F17" s="8"/>
      <c r="G17" s="8"/>
      <c r="H17" s="8"/>
      <c r="I17" s="8"/>
      <c r="J17" s="8"/>
      <c r="K17" s="20"/>
      <c r="L17" s="51"/>
      <c r="M17" s="51"/>
      <c r="N17" s="32"/>
      <c r="O17" s="106"/>
      <c r="P17" s="106"/>
    </row>
    <row r="18" spans="1:16" x14ac:dyDescent="0.25">
      <c r="A18" s="63"/>
      <c r="B18" s="65" t="s">
        <v>152</v>
      </c>
      <c r="C18" s="96">
        <v>96</v>
      </c>
      <c r="D18" s="8"/>
      <c r="E18" s="8">
        <v>96</v>
      </c>
      <c r="F18" s="8"/>
      <c r="G18" s="8"/>
      <c r="H18" s="8"/>
      <c r="I18" s="8"/>
      <c r="J18" s="8"/>
      <c r="K18" s="20"/>
      <c r="L18" s="51"/>
      <c r="M18" s="51"/>
      <c r="N18" s="32"/>
      <c r="O18" s="106"/>
      <c r="P18" s="106"/>
    </row>
    <row r="19" spans="1:16" x14ac:dyDescent="0.25">
      <c r="A19" s="63"/>
      <c r="B19" s="9" t="s">
        <v>112</v>
      </c>
      <c r="C19" s="95">
        <f>SUM(C14:C18)</f>
        <v>3572</v>
      </c>
      <c r="D19" s="10"/>
      <c r="E19" s="10">
        <f>SUM(E14:E18)</f>
        <v>3572</v>
      </c>
      <c r="F19" s="8"/>
      <c r="G19" s="8"/>
      <c r="H19" s="8"/>
      <c r="I19" s="8"/>
      <c r="J19" s="8"/>
      <c r="K19" s="20"/>
      <c r="L19" s="51"/>
      <c r="M19" s="51"/>
      <c r="N19" s="32"/>
      <c r="O19" s="106"/>
      <c r="P19" s="106"/>
    </row>
    <row r="20" spans="1:16" x14ac:dyDescent="0.25">
      <c r="A20" s="43" t="s">
        <v>139</v>
      </c>
      <c r="B20" s="43" t="s">
        <v>153</v>
      </c>
      <c r="C20" s="94">
        <f>SUM(D20:J20)</f>
        <v>6900</v>
      </c>
      <c r="D20" s="42">
        <f>D21</f>
        <v>6000</v>
      </c>
      <c r="E20" s="42">
        <f t="shared" ref="E20" si="3">E21</f>
        <v>900</v>
      </c>
      <c r="F20" s="42"/>
      <c r="G20" s="42"/>
      <c r="H20" s="42"/>
      <c r="I20" s="42"/>
      <c r="J20" s="42"/>
      <c r="K20" s="20"/>
      <c r="L20" s="51"/>
      <c r="M20" s="51"/>
      <c r="N20" s="32"/>
      <c r="O20" s="106"/>
      <c r="P20" s="106"/>
    </row>
    <row r="21" spans="1:16" x14ac:dyDescent="0.25">
      <c r="A21" s="63"/>
      <c r="B21" s="9" t="s">
        <v>140</v>
      </c>
      <c r="C21" s="95">
        <f>SUM(D21:J21)</f>
        <v>6900</v>
      </c>
      <c r="D21" s="10">
        <v>6000</v>
      </c>
      <c r="E21" s="10">
        <v>900</v>
      </c>
      <c r="F21" s="10"/>
      <c r="G21" s="10"/>
      <c r="H21" s="10"/>
      <c r="I21" s="10"/>
      <c r="J21" s="10"/>
      <c r="K21" s="20"/>
      <c r="L21" s="51"/>
      <c r="M21" s="51"/>
      <c r="N21" s="32"/>
      <c r="O21" s="106"/>
      <c r="P21" s="106"/>
    </row>
    <row r="22" spans="1:16" x14ac:dyDescent="0.25">
      <c r="A22" s="43" t="s">
        <v>11</v>
      </c>
      <c r="B22" s="43" t="s">
        <v>12</v>
      </c>
      <c r="C22" s="94">
        <f>SUM(D22:J22)</f>
        <v>18500</v>
      </c>
      <c r="D22" s="42"/>
      <c r="E22" s="42">
        <f t="shared" ref="E22:G22" si="4">E23</f>
        <v>5500</v>
      </c>
      <c r="F22" s="42"/>
      <c r="G22" s="42">
        <f t="shared" si="4"/>
        <v>13000</v>
      </c>
      <c r="H22" s="42"/>
      <c r="I22" s="42"/>
      <c r="J22" s="42"/>
      <c r="K22" s="20"/>
      <c r="L22" s="51"/>
      <c r="M22" s="51"/>
      <c r="N22" s="32"/>
      <c r="O22" s="106"/>
      <c r="P22" s="106"/>
    </row>
    <row r="23" spans="1:16" x14ac:dyDescent="0.25">
      <c r="A23" s="63"/>
      <c r="B23" s="9" t="s">
        <v>112</v>
      </c>
      <c r="C23" s="95">
        <f>SUM(D23:J23)</f>
        <v>18500</v>
      </c>
      <c r="D23" s="10"/>
      <c r="E23" s="10">
        <v>5500</v>
      </c>
      <c r="F23" s="10"/>
      <c r="G23" s="10">
        <v>13000</v>
      </c>
      <c r="H23" s="10"/>
      <c r="I23" s="10"/>
      <c r="J23" s="10"/>
      <c r="K23" s="20"/>
      <c r="L23" s="51"/>
      <c r="M23" s="51"/>
      <c r="N23" s="32"/>
      <c r="O23" s="106"/>
      <c r="P23" s="106"/>
    </row>
    <row r="24" spans="1:16" x14ac:dyDescent="0.25">
      <c r="A24" s="43" t="s">
        <v>13</v>
      </c>
      <c r="B24" s="43" t="s">
        <v>14</v>
      </c>
      <c r="C24" s="94">
        <f>C25</f>
        <v>5000</v>
      </c>
      <c r="D24" s="44"/>
      <c r="E24" s="42">
        <f>E25</f>
        <v>5000</v>
      </c>
      <c r="F24" s="42"/>
      <c r="G24" s="44"/>
      <c r="H24" s="44"/>
      <c r="I24" s="44"/>
      <c r="J24" s="44"/>
      <c r="K24" s="20"/>
      <c r="L24" s="51"/>
      <c r="M24" s="51"/>
      <c r="N24" s="32"/>
      <c r="O24" s="106"/>
      <c r="P24" s="106"/>
    </row>
    <row r="25" spans="1:16" x14ac:dyDescent="0.25">
      <c r="A25" s="63"/>
      <c r="B25" s="9" t="s">
        <v>112</v>
      </c>
      <c r="C25" s="95">
        <f>E25</f>
        <v>5000</v>
      </c>
      <c r="D25" s="8"/>
      <c r="E25" s="10">
        <v>5000</v>
      </c>
      <c r="F25" s="10"/>
      <c r="G25" s="8"/>
      <c r="H25" s="8"/>
      <c r="I25" s="8"/>
      <c r="J25" s="8"/>
      <c r="K25" s="20"/>
      <c r="L25" s="51"/>
      <c r="M25" s="51"/>
      <c r="N25" s="32"/>
      <c r="O25" s="106"/>
      <c r="P25" s="106"/>
    </row>
    <row r="26" spans="1:16" x14ac:dyDescent="0.25">
      <c r="A26" s="14" t="s">
        <v>15</v>
      </c>
      <c r="B26" s="14" t="s">
        <v>16</v>
      </c>
      <c r="C26" s="100">
        <f>SUM(D26:J26)</f>
        <v>23534</v>
      </c>
      <c r="D26" s="26">
        <f>D27+D29</f>
        <v>20910</v>
      </c>
      <c r="E26" s="25">
        <f>E27+E29</f>
        <v>2324</v>
      </c>
      <c r="F26" s="25"/>
      <c r="G26" s="25"/>
      <c r="H26" s="26">
        <f>H27+H29</f>
        <v>300</v>
      </c>
      <c r="I26" s="25"/>
      <c r="J26" s="25"/>
      <c r="K26" s="20"/>
      <c r="L26" s="51"/>
      <c r="M26" s="51"/>
      <c r="N26" s="32"/>
      <c r="O26" s="107"/>
      <c r="P26" s="106"/>
    </row>
    <row r="27" spans="1:16" x14ac:dyDescent="0.25">
      <c r="A27" s="43" t="s">
        <v>17</v>
      </c>
      <c r="B27" s="43" t="s">
        <v>18</v>
      </c>
      <c r="C27" s="102">
        <f>SUM(D27:J27)</f>
        <v>12200</v>
      </c>
      <c r="D27" s="45">
        <f>D28</f>
        <v>10482</v>
      </c>
      <c r="E27" s="42">
        <f t="shared" ref="E27" si="5">E28</f>
        <v>1418</v>
      </c>
      <c r="F27" s="42"/>
      <c r="G27" s="42"/>
      <c r="H27" s="45">
        <f>H28</f>
        <v>300</v>
      </c>
      <c r="I27" s="42"/>
      <c r="J27" s="42"/>
      <c r="K27" s="51"/>
      <c r="L27" s="51"/>
      <c r="M27" s="51"/>
      <c r="N27" s="32"/>
      <c r="O27" s="106"/>
      <c r="P27" s="106"/>
    </row>
    <row r="28" spans="1:16" x14ac:dyDescent="0.25">
      <c r="A28" s="63"/>
      <c r="B28" s="9" t="s">
        <v>112</v>
      </c>
      <c r="C28" s="129">
        <f>SUM(D28:J28)</f>
        <v>12200</v>
      </c>
      <c r="D28" s="21">
        <v>10482</v>
      </c>
      <c r="E28" s="10">
        <v>1418</v>
      </c>
      <c r="F28" s="10"/>
      <c r="G28" s="10"/>
      <c r="H28" s="21">
        <v>300</v>
      </c>
      <c r="I28" s="10"/>
      <c r="J28" s="10"/>
      <c r="K28" s="108"/>
      <c r="L28" s="51"/>
      <c r="M28" s="51"/>
      <c r="N28" s="32"/>
      <c r="O28" s="106"/>
      <c r="P28" s="106"/>
    </row>
    <row r="29" spans="1:16" x14ac:dyDescent="0.25">
      <c r="A29" s="43" t="s">
        <v>19</v>
      </c>
      <c r="B29" s="43" t="s">
        <v>20</v>
      </c>
      <c r="C29" s="102">
        <f>SUM(D29:J29)</f>
        <v>11334</v>
      </c>
      <c r="D29" s="45">
        <f>SUM(D30:D31)</f>
        <v>10428</v>
      </c>
      <c r="E29" s="42">
        <f t="shared" ref="E29" si="6">SUM(E30:E31)</f>
        <v>906</v>
      </c>
      <c r="F29" s="42"/>
      <c r="G29" s="42"/>
      <c r="H29" s="42"/>
      <c r="I29" s="42"/>
      <c r="J29" s="42"/>
      <c r="K29" s="51"/>
      <c r="L29" s="51"/>
      <c r="M29" s="51"/>
      <c r="N29" s="32"/>
      <c r="O29" s="106"/>
      <c r="P29" s="106"/>
    </row>
    <row r="30" spans="1:16" x14ac:dyDescent="0.25">
      <c r="A30" s="60"/>
      <c r="B30" s="9" t="s">
        <v>112</v>
      </c>
      <c r="C30" s="129">
        <f>SUM(D30:J30)</f>
        <v>11134</v>
      </c>
      <c r="D30" s="21">
        <v>10428</v>
      </c>
      <c r="E30" s="10">
        <v>706</v>
      </c>
      <c r="F30" s="8"/>
      <c r="G30" s="8"/>
      <c r="H30" s="8"/>
      <c r="I30" s="8"/>
      <c r="J30" s="8"/>
      <c r="K30" s="108"/>
      <c r="L30" s="51"/>
      <c r="M30" s="51"/>
      <c r="N30" s="32"/>
      <c r="O30" s="106"/>
      <c r="P30" s="106"/>
    </row>
    <row r="31" spans="1:16" x14ac:dyDescent="0.25">
      <c r="A31" s="60"/>
      <c r="B31" s="39" t="s">
        <v>113</v>
      </c>
      <c r="C31" s="97">
        <f t="shared" ref="C31" si="7">SUM(D31:J31)</f>
        <v>200</v>
      </c>
      <c r="D31" s="22"/>
      <c r="E31" s="22">
        <v>200</v>
      </c>
      <c r="F31" s="23"/>
      <c r="G31" s="23"/>
      <c r="H31" s="23"/>
      <c r="I31" s="23"/>
      <c r="J31" s="23"/>
      <c r="K31" s="20"/>
      <c r="L31" s="51"/>
      <c r="M31" s="51"/>
      <c r="N31" s="32"/>
      <c r="O31" s="106"/>
      <c r="P31" s="106"/>
    </row>
    <row r="32" spans="1:16" x14ac:dyDescent="0.25">
      <c r="A32" s="14" t="s">
        <v>21</v>
      </c>
      <c r="B32" s="14" t="s">
        <v>22</v>
      </c>
      <c r="C32" s="100">
        <f>SUM(D32:J32)</f>
        <v>77112</v>
      </c>
      <c r="D32" s="26">
        <f>D33+D36+D38+D41+D43+D45+D47</f>
        <v>26757</v>
      </c>
      <c r="E32" s="26">
        <f>E33+E36+E38+E41+E43+E47</f>
        <v>15227</v>
      </c>
      <c r="F32" s="25">
        <f>F47</f>
        <v>6035</v>
      </c>
      <c r="G32" s="25"/>
      <c r="H32" s="25"/>
      <c r="I32" s="26">
        <f>I33+I36+I38+I41+I43+I47</f>
        <v>29093</v>
      </c>
      <c r="J32" s="25"/>
      <c r="K32" s="20"/>
      <c r="L32" s="51"/>
      <c r="M32" s="51"/>
      <c r="N32" s="32"/>
      <c r="O32" s="107"/>
      <c r="P32" s="106"/>
    </row>
    <row r="33" spans="1:16" x14ac:dyDescent="0.25">
      <c r="A33" s="43" t="s">
        <v>23</v>
      </c>
      <c r="B33" s="66" t="s">
        <v>24</v>
      </c>
      <c r="C33" s="94">
        <f>SUM(D33:J33)</f>
        <v>30767</v>
      </c>
      <c r="D33" s="42">
        <f>D34</f>
        <v>1674</v>
      </c>
      <c r="E33" s="42">
        <f>E34</f>
        <v>0</v>
      </c>
      <c r="F33" s="42"/>
      <c r="G33" s="42"/>
      <c r="H33" s="42"/>
      <c r="I33" s="45">
        <f>I35+I34</f>
        <v>29093</v>
      </c>
      <c r="J33" s="42"/>
      <c r="K33" s="51"/>
      <c r="L33" s="51"/>
      <c r="M33" s="51"/>
      <c r="N33" s="32"/>
      <c r="O33" s="106"/>
      <c r="P33" s="106"/>
    </row>
    <row r="34" spans="1:16" x14ac:dyDescent="0.25">
      <c r="A34" s="60"/>
      <c r="B34" s="9" t="s">
        <v>114</v>
      </c>
      <c r="C34" s="129">
        <f>D34+I34</f>
        <v>27674</v>
      </c>
      <c r="D34" s="10">
        <v>1674</v>
      </c>
      <c r="E34" s="8"/>
      <c r="F34" s="8"/>
      <c r="G34" s="8"/>
      <c r="H34" s="8"/>
      <c r="I34" s="27">
        <v>26000</v>
      </c>
      <c r="J34" s="8"/>
      <c r="K34" s="51"/>
      <c r="L34" s="51"/>
      <c r="M34" s="51"/>
      <c r="N34" s="32"/>
      <c r="O34" s="106"/>
      <c r="P34" s="106"/>
    </row>
    <row r="35" spans="1:16" x14ac:dyDescent="0.25">
      <c r="A35" s="60"/>
      <c r="B35" s="9" t="s">
        <v>159</v>
      </c>
      <c r="C35" s="129">
        <f>I35</f>
        <v>3093</v>
      </c>
      <c r="D35" s="10"/>
      <c r="E35" s="8"/>
      <c r="F35" s="8"/>
      <c r="G35" s="8"/>
      <c r="H35" s="8"/>
      <c r="I35" s="27">
        <v>3093</v>
      </c>
      <c r="J35" s="8"/>
      <c r="K35" s="51"/>
      <c r="L35" s="51"/>
      <c r="M35" s="51"/>
      <c r="N35" s="109"/>
      <c r="O35" s="106"/>
      <c r="P35" s="106"/>
    </row>
    <row r="36" spans="1:16" x14ac:dyDescent="0.25">
      <c r="A36" s="43" t="s">
        <v>25</v>
      </c>
      <c r="B36" s="43" t="s">
        <v>26</v>
      </c>
      <c r="C36" s="94">
        <f t="shared" ref="C36:C37" si="8">SUM(D36:J36)</f>
        <v>4587</v>
      </c>
      <c r="D36" s="45">
        <f>D37</f>
        <v>4032</v>
      </c>
      <c r="E36" s="42">
        <f t="shared" ref="E36" si="9">E37</f>
        <v>555</v>
      </c>
      <c r="F36" s="42"/>
      <c r="G36" s="42"/>
      <c r="H36" s="42"/>
      <c r="I36" s="42"/>
      <c r="J36" s="42"/>
      <c r="K36" s="51"/>
      <c r="L36" s="51"/>
      <c r="M36" s="51"/>
      <c r="N36" s="32"/>
      <c r="O36" s="106"/>
      <c r="P36" s="106"/>
    </row>
    <row r="37" spans="1:16" x14ac:dyDescent="0.25">
      <c r="A37" s="60"/>
      <c r="B37" s="9" t="s">
        <v>112</v>
      </c>
      <c r="C37" s="95">
        <f t="shared" si="8"/>
        <v>4587</v>
      </c>
      <c r="D37" s="21">
        <v>4032</v>
      </c>
      <c r="E37" s="10">
        <v>555</v>
      </c>
      <c r="F37" s="10"/>
      <c r="G37" s="10"/>
      <c r="H37" s="10"/>
      <c r="I37" s="10"/>
      <c r="J37" s="10"/>
      <c r="K37" s="51"/>
      <c r="L37" s="51"/>
      <c r="M37" s="51"/>
      <c r="N37" s="32"/>
      <c r="O37" s="106"/>
      <c r="P37" s="106"/>
    </row>
    <row r="38" spans="1:16" x14ac:dyDescent="0.25">
      <c r="A38" s="43" t="s">
        <v>27</v>
      </c>
      <c r="B38" s="43" t="s">
        <v>28</v>
      </c>
      <c r="C38" s="102">
        <f>SUM(D38:J38)</f>
        <v>8931</v>
      </c>
      <c r="D38" s="45">
        <f>SUM(D39:D40)</f>
        <v>7741</v>
      </c>
      <c r="E38" s="42">
        <f t="shared" ref="E38" si="10">SUM(E39:E40)</f>
        <v>1190</v>
      </c>
      <c r="F38" s="42"/>
      <c r="G38" s="42"/>
      <c r="H38" s="42"/>
      <c r="I38" s="42"/>
      <c r="J38" s="42"/>
      <c r="K38" s="51"/>
      <c r="L38" s="51"/>
      <c r="M38" s="51"/>
      <c r="N38" s="32"/>
      <c r="O38" s="106"/>
      <c r="P38" s="106"/>
    </row>
    <row r="39" spans="1:16" x14ac:dyDescent="0.25">
      <c r="A39" s="60"/>
      <c r="B39" s="9" t="s">
        <v>112</v>
      </c>
      <c r="C39" s="129">
        <f>SUM(D39:J39)</f>
        <v>8831</v>
      </c>
      <c r="D39" s="21">
        <v>7741</v>
      </c>
      <c r="E39" s="10">
        <v>1090</v>
      </c>
      <c r="F39" s="10"/>
      <c r="G39" s="10"/>
      <c r="H39" s="10"/>
      <c r="I39" s="10"/>
      <c r="J39" s="10"/>
      <c r="K39" s="108"/>
      <c r="L39" s="51"/>
      <c r="M39" s="51"/>
      <c r="N39" s="32"/>
      <c r="O39" s="106"/>
      <c r="P39" s="106"/>
    </row>
    <row r="40" spans="1:16" x14ac:dyDescent="0.25">
      <c r="A40" s="60"/>
      <c r="B40" s="9" t="s">
        <v>174</v>
      </c>
      <c r="C40" s="95">
        <f>E40</f>
        <v>100</v>
      </c>
      <c r="D40" s="10"/>
      <c r="E40" s="10">
        <v>100</v>
      </c>
      <c r="F40" s="10"/>
      <c r="G40" s="10"/>
      <c r="H40" s="10"/>
      <c r="I40" s="10"/>
      <c r="J40" s="10"/>
      <c r="K40" s="51"/>
      <c r="L40" s="51"/>
      <c r="M40" s="51"/>
      <c r="N40" s="32"/>
      <c r="O40" s="106"/>
      <c r="P40" s="106"/>
    </row>
    <row r="41" spans="1:16" x14ac:dyDescent="0.25">
      <c r="A41" s="43" t="s">
        <v>29</v>
      </c>
      <c r="B41" s="43" t="s">
        <v>193</v>
      </c>
      <c r="C41" s="102">
        <f>SUM(D41:J41)</f>
        <v>17792</v>
      </c>
      <c r="D41" s="45">
        <f>D42</f>
        <v>10310</v>
      </c>
      <c r="E41" s="42">
        <f t="shared" ref="E41" si="11">E42</f>
        <v>7482</v>
      </c>
      <c r="F41" s="42"/>
      <c r="G41" s="42"/>
      <c r="H41" s="42"/>
      <c r="I41" s="42"/>
      <c r="J41" s="42"/>
      <c r="K41" s="51"/>
      <c r="L41" s="51"/>
      <c r="M41" s="51"/>
      <c r="N41" s="32"/>
      <c r="O41" s="106"/>
      <c r="P41" s="106"/>
    </row>
    <row r="42" spans="1:16" x14ac:dyDescent="0.25">
      <c r="A42" s="60"/>
      <c r="B42" s="9" t="s">
        <v>112</v>
      </c>
      <c r="C42" s="129">
        <f>SUM(D42:J42)</f>
        <v>17792</v>
      </c>
      <c r="D42" s="21">
        <v>10310</v>
      </c>
      <c r="E42" s="21">
        <v>7482</v>
      </c>
      <c r="F42" s="10"/>
      <c r="G42" s="10"/>
      <c r="H42" s="10"/>
      <c r="I42" s="10"/>
      <c r="J42" s="10"/>
      <c r="K42" s="108"/>
      <c r="L42" s="51"/>
      <c r="M42" s="51"/>
      <c r="N42" s="32"/>
      <c r="O42" s="106"/>
      <c r="P42" s="106"/>
    </row>
    <row r="43" spans="1:16" x14ac:dyDescent="0.25">
      <c r="A43" s="43" t="s">
        <v>30</v>
      </c>
      <c r="B43" s="43" t="s">
        <v>31</v>
      </c>
      <c r="C43" s="94">
        <f>SUM(D43:J43)</f>
        <v>6000</v>
      </c>
      <c r="D43" s="42"/>
      <c r="E43" s="45">
        <f>E44</f>
        <v>6000</v>
      </c>
      <c r="F43" s="42"/>
      <c r="G43" s="42"/>
      <c r="H43" s="42"/>
      <c r="I43" s="42"/>
      <c r="J43" s="42"/>
      <c r="K43" s="51"/>
      <c r="L43" s="51"/>
      <c r="M43" s="51"/>
      <c r="N43" s="32"/>
      <c r="O43" s="106"/>
      <c r="P43" s="106"/>
    </row>
    <row r="44" spans="1:16" x14ac:dyDescent="0.25">
      <c r="A44" s="60"/>
      <c r="B44" s="9" t="s">
        <v>112</v>
      </c>
      <c r="C44" s="95">
        <f>SUM(D44:J44)</f>
        <v>6000</v>
      </c>
      <c r="D44" s="8"/>
      <c r="E44" s="21">
        <v>6000</v>
      </c>
      <c r="F44" s="8"/>
      <c r="G44" s="8"/>
      <c r="H44" s="8"/>
      <c r="I44" s="8"/>
      <c r="J44" s="8"/>
      <c r="K44" s="51"/>
      <c r="L44" s="51"/>
      <c r="M44" s="51"/>
      <c r="N44" s="32"/>
      <c r="O44" s="106"/>
      <c r="P44" s="106"/>
    </row>
    <row r="45" spans="1:16" x14ac:dyDescent="0.25">
      <c r="A45" s="43" t="s">
        <v>32</v>
      </c>
      <c r="B45" s="43" t="s">
        <v>189</v>
      </c>
      <c r="C45" s="94">
        <f t="shared" ref="C45:C46" si="12">SUM(D45:J45)</f>
        <v>3000</v>
      </c>
      <c r="D45" s="42">
        <f>D46</f>
        <v>3000</v>
      </c>
      <c r="E45" s="42"/>
      <c r="F45" s="42"/>
      <c r="G45" s="42"/>
      <c r="H45" s="42"/>
      <c r="I45" s="42"/>
      <c r="J45" s="42"/>
      <c r="K45" s="51"/>
      <c r="L45" s="51"/>
      <c r="M45" s="51"/>
      <c r="N45" s="32"/>
      <c r="O45" s="106"/>
      <c r="P45" s="106"/>
    </row>
    <row r="46" spans="1:16" x14ac:dyDescent="0.25">
      <c r="A46" s="60"/>
      <c r="B46" s="9" t="s">
        <v>112</v>
      </c>
      <c r="C46" s="95">
        <f t="shared" si="12"/>
        <v>3000</v>
      </c>
      <c r="D46" s="10">
        <v>3000</v>
      </c>
      <c r="E46" s="8"/>
      <c r="F46" s="8"/>
      <c r="G46" s="8"/>
      <c r="H46" s="8"/>
      <c r="I46" s="8"/>
      <c r="J46" s="8"/>
      <c r="K46" s="51"/>
      <c r="L46" s="51"/>
      <c r="M46" s="51"/>
      <c r="N46" s="32"/>
      <c r="O46" s="106"/>
      <c r="P46" s="106"/>
    </row>
    <row r="47" spans="1:16" x14ac:dyDescent="0.25">
      <c r="A47" s="43" t="s">
        <v>115</v>
      </c>
      <c r="B47" s="43" t="s">
        <v>155</v>
      </c>
      <c r="C47" s="94">
        <f>SUM(D47:J47)</f>
        <v>6035</v>
      </c>
      <c r="D47" s="42"/>
      <c r="E47" s="42">
        <f>E52</f>
        <v>0</v>
      </c>
      <c r="F47" s="42">
        <f>F48+F50+F52</f>
        <v>6035</v>
      </c>
      <c r="G47" s="42"/>
      <c r="H47" s="42"/>
      <c r="I47" s="42"/>
      <c r="J47" s="42"/>
      <c r="K47" s="51"/>
      <c r="L47" s="51"/>
      <c r="M47" s="51"/>
      <c r="N47" s="32"/>
      <c r="O47" s="106"/>
      <c r="P47" s="106"/>
    </row>
    <row r="48" spans="1:16" x14ac:dyDescent="0.25">
      <c r="A48" s="60"/>
      <c r="B48" s="67" t="s">
        <v>166</v>
      </c>
      <c r="C48" s="99">
        <f t="shared" ref="C48:C51" si="13">SUM(D48:J48)</f>
        <v>222</v>
      </c>
      <c r="D48" s="8"/>
      <c r="E48" s="11"/>
      <c r="F48" s="11">
        <f>F49</f>
        <v>222</v>
      </c>
      <c r="G48" s="8"/>
      <c r="H48" s="8"/>
      <c r="I48" s="8"/>
      <c r="J48" s="8"/>
      <c r="K48" s="51"/>
      <c r="L48" s="51"/>
      <c r="M48" s="51"/>
      <c r="N48" s="32"/>
      <c r="O48" s="106"/>
      <c r="P48" s="106"/>
    </row>
    <row r="49" spans="1:16" x14ac:dyDescent="0.25">
      <c r="A49" s="60"/>
      <c r="B49" s="9" t="s">
        <v>134</v>
      </c>
      <c r="C49" s="95">
        <f t="shared" si="13"/>
        <v>222</v>
      </c>
      <c r="D49" s="10"/>
      <c r="E49" s="10"/>
      <c r="F49" s="10">
        <v>222</v>
      </c>
      <c r="G49" s="8"/>
      <c r="H49" s="8"/>
      <c r="I49" s="8"/>
      <c r="J49" s="8"/>
      <c r="K49" s="51"/>
      <c r="L49" s="51"/>
      <c r="M49" s="51"/>
      <c r="N49" s="32"/>
      <c r="O49" s="106"/>
      <c r="P49" s="106"/>
    </row>
    <row r="50" spans="1:16" x14ac:dyDescent="0.25">
      <c r="A50" s="60"/>
      <c r="B50" s="68" t="s">
        <v>154</v>
      </c>
      <c r="C50" s="98">
        <f t="shared" si="13"/>
        <v>813</v>
      </c>
      <c r="D50" s="22"/>
      <c r="E50" s="36"/>
      <c r="F50" s="36">
        <v>813</v>
      </c>
      <c r="G50" s="22"/>
      <c r="H50" s="22"/>
      <c r="I50" s="22"/>
      <c r="J50" s="22"/>
      <c r="K50" s="20"/>
      <c r="L50" s="51"/>
      <c r="M50" s="51"/>
      <c r="N50" s="32"/>
      <c r="O50" s="106"/>
      <c r="P50" s="106"/>
    </row>
    <row r="51" spans="1:16" x14ac:dyDescent="0.25">
      <c r="A51" s="60"/>
      <c r="B51" s="39" t="s">
        <v>112</v>
      </c>
      <c r="C51" s="97">
        <f t="shared" si="13"/>
        <v>813</v>
      </c>
      <c r="D51" s="22"/>
      <c r="E51" s="22"/>
      <c r="F51" s="22">
        <v>813</v>
      </c>
      <c r="G51" s="22"/>
      <c r="H51" s="22"/>
      <c r="I51" s="22"/>
      <c r="J51" s="22"/>
      <c r="K51" s="20"/>
      <c r="L51" s="51"/>
      <c r="M51" s="51"/>
      <c r="N51" s="32"/>
      <c r="O51" s="106"/>
      <c r="P51" s="106"/>
    </row>
    <row r="52" spans="1:16" x14ac:dyDescent="0.25">
      <c r="A52" s="60"/>
      <c r="B52" s="68" t="s">
        <v>175</v>
      </c>
      <c r="C52" s="98">
        <f>F52</f>
        <v>5000</v>
      </c>
      <c r="D52" s="36"/>
      <c r="E52" s="23"/>
      <c r="F52" s="36">
        <v>5000</v>
      </c>
      <c r="G52" s="36"/>
      <c r="H52" s="36"/>
      <c r="I52" s="36"/>
      <c r="J52" s="36"/>
      <c r="K52" s="20"/>
      <c r="L52" s="51"/>
      <c r="M52" s="51"/>
      <c r="N52" s="32"/>
      <c r="O52" s="106"/>
      <c r="P52" s="106"/>
    </row>
    <row r="53" spans="1:16" x14ac:dyDescent="0.25">
      <c r="A53" s="60"/>
      <c r="B53" s="39" t="s">
        <v>134</v>
      </c>
      <c r="C53" s="97">
        <f>F53</f>
        <v>5000</v>
      </c>
      <c r="D53" s="22"/>
      <c r="E53" s="22"/>
      <c r="F53" s="22">
        <v>5000</v>
      </c>
      <c r="G53" s="22"/>
      <c r="H53" s="22"/>
      <c r="I53" s="22"/>
      <c r="J53" s="22"/>
      <c r="K53" s="20"/>
      <c r="L53" s="51"/>
      <c r="M53" s="51"/>
      <c r="N53" s="32"/>
      <c r="O53" s="106"/>
      <c r="P53" s="106"/>
    </row>
    <row r="54" spans="1:16" x14ac:dyDescent="0.25">
      <c r="A54" s="14" t="s">
        <v>33</v>
      </c>
      <c r="B54" s="14" t="s">
        <v>34</v>
      </c>
      <c r="C54" s="93">
        <f>C55+C60</f>
        <v>18746</v>
      </c>
      <c r="D54" s="25"/>
      <c r="E54" s="26">
        <f>E55+E60</f>
        <v>18746</v>
      </c>
      <c r="F54" s="25"/>
      <c r="G54" s="25"/>
      <c r="H54" s="25"/>
      <c r="I54" s="25"/>
      <c r="J54" s="25"/>
      <c r="K54" s="20"/>
      <c r="L54" s="51"/>
      <c r="M54" s="51"/>
      <c r="N54" s="32"/>
      <c r="O54" s="107"/>
      <c r="P54" s="106"/>
    </row>
    <row r="55" spans="1:16" x14ac:dyDescent="0.25">
      <c r="A55" s="43" t="s">
        <v>35</v>
      </c>
      <c r="B55" s="43" t="s">
        <v>36</v>
      </c>
      <c r="C55" s="94">
        <f>SUM(D55:J55)</f>
        <v>13590</v>
      </c>
      <c r="D55" s="42"/>
      <c r="E55" s="42">
        <f>SUM(E56:E57)</f>
        <v>13590</v>
      </c>
      <c r="F55" s="42"/>
      <c r="G55" s="42"/>
      <c r="H55" s="42"/>
      <c r="I55" s="42"/>
      <c r="J55" s="42"/>
      <c r="K55" s="51"/>
      <c r="L55" s="51"/>
      <c r="M55" s="51"/>
      <c r="N55" s="32"/>
      <c r="O55" s="106"/>
      <c r="P55" s="106"/>
    </row>
    <row r="56" spans="1:16" x14ac:dyDescent="0.25">
      <c r="A56" s="60"/>
      <c r="B56" s="67" t="s">
        <v>37</v>
      </c>
      <c r="C56" s="130">
        <f t="shared" ref="C56:C58" si="14">SUM(D56:J56)</f>
        <v>6050</v>
      </c>
      <c r="D56" s="8"/>
      <c r="E56" s="33">
        <v>6050</v>
      </c>
      <c r="F56" s="8"/>
      <c r="G56" s="8"/>
      <c r="H56" s="8"/>
      <c r="I56" s="8"/>
      <c r="J56" s="8"/>
      <c r="K56" s="51"/>
      <c r="L56" s="51"/>
      <c r="M56" s="51"/>
      <c r="N56" s="32"/>
      <c r="O56" s="106"/>
      <c r="P56" s="106"/>
    </row>
    <row r="57" spans="1:16" x14ac:dyDescent="0.25">
      <c r="A57" s="60"/>
      <c r="B57" s="68" t="s">
        <v>38</v>
      </c>
      <c r="C57" s="131">
        <f t="shared" si="14"/>
        <v>7540</v>
      </c>
      <c r="D57" s="23"/>
      <c r="E57" s="35">
        <v>7540</v>
      </c>
      <c r="F57" s="23"/>
      <c r="G57" s="23"/>
      <c r="H57" s="23"/>
      <c r="I57" s="23"/>
      <c r="J57" s="23"/>
      <c r="K57" s="20"/>
      <c r="L57" s="51"/>
      <c r="M57" s="51"/>
      <c r="N57" s="32"/>
      <c r="O57" s="106"/>
      <c r="P57" s="106"/>
    </row>
    <row r="58" spans="1:16" x14ac:dyDescent="0.25">
      <c r="A58" s="60"/>
      <c r="B58" s="39" t="s">
        <v>118</v>
      </c>
      <c r="C58" s="97">
        <f t="shared" si="14"/>
        <v>10690</v>
      </c>
      <c r="D58" s="23"/>
      <c r="E58" s="34">
        <v>10690</v>
      </c>
      <c r="F58" s="23"/>
      <c r="G58" s="23"/>
      <c r="H58" s="23"/>
      <c r="I58" s="23"/>
      <c r="J58" s="23"/>
      <c r="K58" s="20"/>
      <c r="L58" s="51"/>
      <c r="M58" s="51"/>
      <c r="N58" s="32"/>
      <c r="O58" s="106"/>
      <c r="P58" s="106"/>
    </row>
    <row r="59" spans="1:16" x14ac:dyDescent="0.25">
      <c r="A59" s="60"/>
      <c r="B59" s="39" t="s">
        <v>134</v>
      </c>
      <c r="C59" s="97">
        <f>E59</f>
        <v>2900</v>
      </c>
      <c r="D59" s="23"/>
      <c r="E59" s="22">
        <v>2900</v>
      </c>
      <c r="F59" s="23"/>
      <c r="G59" s="23"/>
      <c r="H59" s="23"/>
      <c r="I59" s="23"/>
      <c r="J59" s="23"/>
      <c r="K59" s="20"/>
      <c r="L59" s="51"/>
      <c r="M59" s="51"/>
      <c r="N59" s="32"/>
      <c r="O59" s="106"/>
      <c r="P59" s="106"/>
    </row>
    <row r="60" spans="1:16" x14ac:dyDescent="0.25">
      <c r="A60" s="43" t="s">
        <v>157</v>
      </c>
      <c r="B60" s="47" t="s">
        <v>176</v>
      </c>
      <c r="C60" s="94">
        <f>SUM(D60:J60)</f>
        <v>5156</v>
      </c>
      <c r="D60" s="42"/>
      <c r="E60" s="45">
        <f>SUM(E61:E63)</f>
        <v>5156</v>
      </c>
      <c r="F60" s="42"/>
      <c r="G60" s="42"/>
      <c r="H60" s="42"/>
      <c r="I60" s="42"/>
      <c r="J60" s="42"/>
      <c r="K60" s="20"/>
      <c r="L60" s="51"/>
      <c r="M60" s="51"/>
      <c r="N60" s="32"/>
      <c r="O60" s="106"/>
      <c r="P60" s="106"/>
    </row>
    <row r="61" spans="1:16" x14ac:dyDescent="0.25">
      <c r="A61" s="60"/>
      <c r="B61" s="39" t="s">
        <v>159</v>
      </c>
      <c r="C61" s="132">
        <f>E61</f>
        <v>2702</v>
      </c>
      <c r="D61" s="36"/>
      <c r="E61" s="34">
        <v>2702</v>
      </c>
      <c r="F61" s="36"/>
      <c r="G61" s="36"/>
      <c r="H61" s="36"/>
      <c r="I61" s="36"/>
      <c r="J61" s="36"/>
      <c r="K61" s="20"/>
      <c r="L61" s="51"/>
      <c r="M61" s="51"/>
      <c r="N61" s="109"/>
      <c r="O61" s="106"/>
      <c r="P61" s="106"/>
    </row>
    <row r="62" spans="1:16" x14ac:dyDescent="0.25">
      <c r="A62" s="60"/>
      <c r="B62" s="39" t="s">
        <v>167</v>
      </c>
      <c r="C62" s="132">
        <f>E62</f>
        <v>1938</v>
      </c>
      <c r="D62" s="23"/>
      <c r="E62" s="34">
        <v>1938</v>
      </c>
      <c r="F62" s="23"/>
      <c r="G62" s="23"/>
      <c r="H62" s="23"/>
      <c r="I62" s="23"/>
      <c r="J62" s="23"/>
      <c r="K62" s="20"/>
      <c r="L62" s="51"/>
      <c r="M62" s="108"/>
      <c r="N62" s="32"/>
      <c r="O62" s="106"/>
      <c r="P62" s="106"/>
    </row>
    <row r="63" spans="1:16" x14ac:dyDescent="0.25">
      <c r="A63" s="60"/>
      <c r="B63" s="39" t="s">
        <v>134</v>
      </c>
      <c r="C63" s="132">
        <f>E63</f>
        <v>516</v>
      </c>
      <c r="D63" s="23"/>
      <c r="E63" s="34">
        <v>516</v>
      </c>
      <c r="F63" s="23"/>
      <c r="G63" s="23"/>
      <c r="H63" s="23"/>
      <c r="I63" s="23"/>
      <c r="J63" s="23"/>
      <c r="K63" s="110"/>
      <c r="L63" s="51"/>
      <c r="M63" s="51"/>
      <c r="N63" s="32"/>
      <c r="O63" s="106"/>
      <c r="P63" s="106"/>
    </row>
    <row r="64" spans="1:16" ht="26.25" x14ac:dyDescent="0.25">
      <c r="A64" s="14" t="s">
        <v>39</v>
      </c>
      <c r="B64" s="69" t="s">
        <v>156</v>
      </c>
      <c r="C64" s="100">
        <f>C65+C72+C77+C79</f>
        <v>305152</v>
      </c>
      <c r="D64" s="26">
        <f>D65+D72+D77</f>
        <v>174293</v>
      </c>
      <c r="E64" s="25">
        <f>E65+E72+E77+E79</f>
        <v>122309</v>
      </c>
      <c r="F64" s="25"/>
      <c r="G64" s="25"/>
      <c r="H64" s="25">
        <f>H65+H72+H77</f>
        <v>8550</v>
      </c>
      <c r="I64" s="25"/>
      <c r="J64" s="25"/>
      <c r="K64" s="20"/>
      <c r="L64" s="51"/>
      <c r="M64" s="51"/>
      <c r="N64" s="32"/>
      <c r="O64" s="107"/>
      <c r="P64" s="106"/>
    </row>
    <row r="65" spans="1:16" x14ac:dyDescent="0.25">
      <c r="A65" s="43" t="s">
        <v>40</v>
      </c>
      <c r="B65" s="43" t="s">
        <v>41</v>
      </c>
      <c r="C65" s="102">
        <f>SUM(D65:J65)</f>
        <v>231670</v>
      </c>
      <c r="D65" s="45">
        <f>D66+D69</f>
        <v>144442</v>
      </c>
      <c r="E65" s="45">
        <f>E66+E69</f>
        <v>79328</v>
      </c>
      <c r="F65" s="42"/>
      <c r="G65" s="42"/>
      <c r="H65" s="42">
        <f>H66+H69</f>
        <v>7900</v>
      </c>
      <c r="I65" s="42"/>
      <c r="J65" s="42"/>
      <c r="K65" s="51"/>
      <c r="L65" s="51"/>
      <c r="M65" s="51"/>
      <c r="N65" s="111"/>
      <c r="O65" s="112"/>
      <c r="P65" s="106"/>
    </row>
    <row r="66" spans="1:16" x14ac:dyDescent="0.25">
      <c r="A66" s="60"/>
      <c r="B66" s="67" t="s">
        <v>42</v>
      </c>
      <c r="C66" s="133">
        <f>SUM(D66:J66)</f>
        <v>94750</v>
      </c>
      <c r="D66" s="24">
        <f>D67</f>
        <v>53914</v>
      </c>
      <c r="E66" s="24">
        <f>E67+E68</f>
        <v>33436</v>
      </c>
      <c r="F66" s="11"/>
      <c r="G66" s="11"/>
      <c r="H66" s="11">
        <f t="shared" ref="H66" si="15">H67</f>
        <v>7400</v>
      </c>
      <c r="I66" s="11"/>
      <c r="J66" s="11"/>
      <c r="K66" s="51"/>
      <c r="L66" s="51"/>
      <c r="M66" s="51"/>
      <c r="N66" s="111"/>
      <c r="O66" s="112"/>
      <c r="P66" s="106"/>
    </row>
    <row r="67" spans="1:16" x14ac:dyDescent="0.25">
      <c r="A67" s="60"/>
      <c r="B67" s="9" t="s">
        <v>112</v>
      </c>
      <c r="C67" s="95">
        <f t="shared" ref="C67" si="16">SUM(D67:J67)</f>
        <v>92250</v>
      </c>
      <c r="D67" s="21">
        <v>53914</v>
      </c>
      <c r="E67" s="21">
        <v>30936</v>
      </c>
      <c r="F67" s="10"/>
      <c r="G67" s="10"/>
      <c r="H67" s="10">
        <v>7400</v>
      </c>
      <c r="I67" s="10"/>
      <c r="J67" s="10"/>
      <c r="K67" s="51"/>
      <c r="L67" s="51"/>
      <c r="M67" s="51"/>
      <c r="N67" s="111"/>
      <c r="O67" s="112"/>
      <c r="P67" s="106"/>
    </row>
    <row r="68" spans="1:16" x14ac:dyDescent="0.25">
      <c r="A68" s="60"/>
      <c r="B68" s="9" t="s">
        <v>181</v>
      </c>
      <c r="C68" s="129">
        <f>SUM(D68:E68)</f>
        <v>2500</v>
      </c>
      <c r="D68" s="21"/>
      <c r="E68" s="21">
        <v>2500</v>
      </c>
      <c r="F68" s="10"/>
      <c r="G68" s="10"/>
      <c r="H68" s="10"/>
      <c r="I68" s="10"/>
      <c r="J68" s="10"/>
      <c r="K68" s="51"/>
      <c r="L68" s="108"/>
      <c r="M68" s="51"/>
      <c r="N68" s="111"/>
      <c r="O68" s="112"/>
      <c r="P68" s="106"/>
    </row>
    <row r="69" spans="1:16" x14ac:dyDescent="0.25">
      <c r="A69" s="60"/>
      <c r="B69" s="67" t="s">
        <v>43</v>
      </c>
      <c r="C69" s="99">
        <f>SUM(D69:J69)</f>
        <v>136920</v>
      </c>
      <c r="D69" s="24">
        <f>D70</f>
        <v>90528</v>
      </c>
      <c r="E69" s="24">
        <f>E70+E71</f>
        <v>45892</v>
      </c>
      <c r="F69" s="11"/>
      <c r="G69" s="11"/>
      <c r="H69" s="11">
        <f t="shared" ref="H69" si="17">H70</f>
        <v>500</v>
      </c>
      <c r="I69" s="11"/>
      <c r="J69" s="11"/>
      <c r="K69" s="51"/>
      <c r="L69" s="51"/>
      <c r="M69" s="51"/>
      <c r="N69" s="111"/>
      <c r="O69" s="112"/>
      <c r="P69" s="106"/>
    </row>
    <row r="70" spans="1:16" x14ac:dyDescent="0.25">
      <c r="A70" s="60"/>
      <c r="B70" s="9" t="s">
        <v>112</v>
      </c>
      <c r="C70" s="129">
        <f>SUM(D70:J70)</f>
        <v>132300</v>
      </c>
      <c r="D70" s="21">
        <v>90528</v>
      </c>
      <c r="E70" s="21">
        <v>41272</v>
      </c>
      <c r="F70" s="10"/>
      <c r="G70" s="10"/>
      <c r="H70" s="10">
        <v>500</v>
      </c>
      <c r="I70" s="10"/>
      <c r="J70" s="10"/>
      <c r="K70" s="51"/>
      <c r="L70" s="51"/>
      <c r="M70" s="51"/>
      <c r="N70" s="111"/>
      <c r="O70" s="112"/>
      <c r="P70" s="106"/>
    </row>
    <row r="71" spans="1:16" x14ac:dyDescent="0.25">
      <c r="A71" s="60"/>
      <c r="B71" s="9" t="s">
        <v>181</v>
      </c>
      <c r="C71" s="95">
        <f>SUM(D71:J71)</f>
        <v>4620</v>
      </c>
      <c r="D71" s="8"/>
      <c r="E71" s="10">
        <v>4620</v>
      </c>
      <c r="F71" s="8"/>
      <c r="G71" s="8"/>
      <c r="H71" s="8"/>
      <c r="I71" s="8"/>
      <c r="J71" s="8"/>
      <c r="K71" s="51"/>
      <c r="L71" s="51"/>
      <c r="M71" s="51"/>
      <c r="N71" s="111"/>
      <c r="O71" s="112"/>
      <c r="P71" s="106"/>
    </row>
    <row r="72" spans="1:16" x14ac:dyDescent="0.25">
      <c r="A72" s="43" t="s">
        <v>44</v>
      </c>
      <c r="B72" s="43" t="s">
        <v>45</v>
      </c>
      <c r="C72" s="94">
        <f>SUM(D72:J72)</f>
        <v>13290</v>
      </c>
      <c r="D72" s="42"/>
      <c r="E72" s="42">
        <f>SUM(E73:E74)</f>
        <v>13290</v>
      </c>
      <c r="F72" s="42"/>
      <c r="G72" s="42"/>
      <c r="H72" s="42"/>
      <c r="I72" s="42"/>
      <c r="J72" s="42"/>
      <c r="K72" s="51"/>
      <c r="L72" s="51"/>
      <c r="M72" s="51"/>
      <c r="N72" s="111"/>
      <c r="O72" s="112"/>
      <c r="P72" s="106"/>
    </row>
    <row r="73" spans="1:16" x14ac:dyDescent="0.25">
      <c r="A73" s="63"/>
      <c r="B73" s="67" t="s">
        <v>42</v>
      </c>
      <c r="C73" s="99">
        <f t="shared" ref="C73:C75" si="18">SUM(D73:J73)</f>
        <v>6700</v>
      </c>
      <c r="D73" s="8"/>
      <c r="E73" s="33">
        <v>6700</v>
      </c>
      <c r="F73" s="8"/>
      <c r="G73" s="8"/>
      <c r="H73" s="8"/>
      <c r="I73" s="8"/>
      <c r="J73" s="8"/>
      <c r="K73" s="51"/>
      <c r="L73" s="51"/>
      <c r="M73" s="51"/>
      <c r="N73" s="111"/>
      <c r="O73" s="112"/>
      <c r="P73" s="106"/>
    </row>
    <row r="74" spans="1:16" x14ac:dyDescent="0.25">
      <c r="A74" s="63"/>
      <c r="B74" s="67" t="s">
        <v>43</v>
      </c>
      <c r="C74" s="99">
        <f t="shared" si="18"/>
        <v>6590</v>
      </c>
      <c r="D74" s="8"/>
      <c r="E74" s="33">
        <v>6590</v>
      </c>
      <c r="F74" s="8"/>
      <c r="G74" s="8"/>
      <c r="H74" s="8"/>
      <c r="I74" s="8"/>
      <c r="J74" s="8"/>
      <c r="K74" s="51"/>
      <c r="L74" s="51"/>
      <c r="M74" s="51"/>
      <c r="N74" s="111"/>
      <c r="O74" s="112"/>
      <c r="P74" s="106"/>
    </row>
    <row r="75" spans="1:16" x14ac:dyDescent="0.25">
      <c r="A75" s="63"/>
      <c r="B75" s="9" t="s">
        <v>120</v>
      </c>
      <c r="C75" s="95">
        <f t="shared" si="18"/>
        <v>11200</v>
      </c>
      <c r="D75" s="8"/>
      <c r="E75" s="10">
        <v>11200</v>
      </c>
      <c r="F75" s="8"/>
      <c r="G75" s="8"/>
      <c r="H75" s="8"/>
      <c r="I75" s="8"/>
      <c r="J75" s="8"/>
      <c r="K75" s="51"/>
      <c r="L75" s="51"/>
      <c r="M75" s="51"/>
      <c r="N75" s="111"/>
      <c r="O75" s="112"/>
      <c r="P75" s="106"/>
    </row>
    <row r="76" spans="1:16" x14ac:dyDescent="0.25">
      <c r="A76" s="63"/>
      <c r="B76" s="9" t="s">
        <v>134</v>
      </c>
      <c r="C76" s="95">
        <f>E76</f>
        <v>1990</v>
      </c>
      <c r="D76" s="8"/>
      <c r="E76" s="10">
        <v>1990</v>
      </c>
      <c r="F76" s="8"/>
      <c r="G76" s="8"/>
      <c r="H76" s="8"/>
      <c r="I76" s="8"/>
      <c r="J76" s="8"/>
      <c r="K76" s="51"/>
      <c r="L76" s="51"/>
      <c r="M76" s="51"/>
      <c r="N76" s="111"/>
      <c r="O76" s="112"/>
      <c r="P76" s="106"/>
    </row>
    <row r="77" spans="1:16" x14ac:dyDescent="0.25">
      <c r="A77" s="43" t="s">
        <v>46</v>
      </c>
      <c r="B77" s="43" t="s">
        <v>47</v>
      </c>
      <c r="C77" s="94">
        <f>SUM(D77:J77)</f>
        <v>49151</v>
      </c>
      <c r="D77" s="42">
        <f>D78</f>
        <v>29851</v>
      </c>
      <c r="E77" s="42">
        <f t="shared" ref="E77" si="19">E78</f>
        <v>18650</v>
      </c>
      <c r="F77" s="42"/>
      <c r="G77" s="42"/>
      <c r="H77" s="42">
        <f>H78</f>
        <v>650</v>
      </c>
      <c r="I77" s="42"/>
      <c r="J77" s="42"/>
      <c r="K77" s="51"/>
      <c r="L77" s="51"/>
      <c r="M77" s="51"/>
      <c r="N77" s="111"/>
      <c r="O77" s="112"/>
      <c r="P77" s="106"/>
    </row>
    <row r="78" spans="1:16" x14ac:dyDescent="0.25">
      <c r="A78" s="60"/>
      <c r="B78" s="9" t="s">
        <v>112</v>
      </c>
      <c r="C78" s="97">
        <f>SUM(D78:J78)</f>
        <v>49151</v>
      </c>
      <c r="D78" s="34">
        <v>29851</v>
      </c>
      <c r="E78" s="34">
        <v>18650</v>
      </c>
      <c r="F78" s="22"/>
      <c r="G78" s="22"/>
      <c r="H78" s="22">
        <v>650</v>
      </c>
      <c r="I78" s="22"/>
      <c r="J78" s="22"/>
      <c r="K78" s="20"/>
      <c r="L78" s="51"/>
      <c r="M78" s="51"/>
      <c r="N78" s="32"/>
      <c r="O78" s="106"/>
      <c r="P78" s="106"/>
    </row>
    <row r="79" spans="1:16" ht="26.25" x14ac:dyDescent="0.25">
      <c r="A79" s="43" t="s">
        <v>168</v>
      </c>
      <c r="B79" s="47" t="s">
        <v>177</v>
      </c>
      <c r="C79" s="102">
        <f>SUM(D79:J79)</f>
        <v>11041</v>
      </c>
      <c r="D79" s="45"/>
      <c r="E79" s="42">
        <f>SUM(E80:E81)</f>
        <v>11041</v>
      </c>
      <c r="F79" s="42"/>
      <c r="G79" s="42"/>
      <c r="H79" s="42"/>
      <c r="I79" s="42"/>
      <c r="J79" s="42"/>
      <c r="K79" s="113"/>
      <c r="L79" s="51"/>
      <c r="M79" s="51"/>
      <c r="N79" s="32"/>
      <c r="O79" s="106"/>
      <c r="P79" s="106"/>
    </row>
    <row r="80" spans="1:16" x14ac:dyDescent="0.25">
      <c r="A80" s="60"/>
      <c r="B80" s="9" t="s">
        <v>188</v>
      </c>
      <c r="C80" s="132">
        <f>E80</f>
        <v>9541</v>
      </c>
      <c r="D80" s="34"/>
      <c r="E80" s="22">
        <v>9541</v>
      </c>
      <c r="F80" s="22"/>
      <c r="G80" s="22"/>
      <c r="H80" s="22"/>
      <c r="I80" s="22"/>
      <c r="J80" s="22"/>
      <c r="K80" s="20"/>
      <c r="L80" s="51"/>
      <c r="M80" s="108"/>
      <c r="N80" s="32"/>
      <c r="O80" s="106"/>
      <c r="P80" s="106"/>
    </row>
    <row r="81" spans="1:16" x14ac:dyDescent="0.25">
      <c r="A81" s="60"/>
      <c r="B81" s="9" t="s">
        <v>134</v>
      </c>
      <c r="C81" s="132">
        <f>SUM(D81:E81)</f>
        <v>1500</v>
      </c>
      <c r="D81" s="34"/>
      <c r="E81" s="22">
        <v>1500</v>
      </c>
      <c r="F81" s="22"/>
      <c r="G81" s="22"/>
      <c r="H81" s="22"/>
      <c r="I81" s="22"/>
      <c r="J81" s="22"/>
      <c r="K81" s="110"/>
      <c r="L81" s="51"/>
      <c r="M81" s="51"/>
      <c r="N81" s="32"/>
      <c r="O81" s="106"/>
      <c r="P81" s="106"/>
    </row>
    <row r="82" spans="1:16" x14ac:dyDescent="0.25">
      <c r="A82" s="14" t="s">
        <v>48</v>
      </c>
      <c r="B82" s="14" t="s">
        <v>49</v>
      </c>
      <c r="C82" s="93">
        <f>C83+C86+C90+C92</f>
        <v>41062</v>
      </c>
      <c r="D82" s="25">
        <f>D83+D86+D90</f>
        <v>18333</v>
      </c>
      <c r="E82" s="25">
        <f>E83+E86+E90+E92</f>
        <v>22729</v>
      </c>
      <c r="F82" s="25"/>
      <c r="G82" s="25"/>
      <c r="H82" s="70"/>
      <c r="I82" s="25"/>
      <c r="J82" s="25"/>
      <c r="K82" s="20"/>
      <c r="L82" s="51"/>
      <c r="M82" s="51"/>
      <c r="N82" s="32"/>
      <c r="O82" s="106"/>
      <c r="P82" s="106"/>
    </row>
    <row r="83" spans="1:16" x14ac:dyDescent="0.25">
      <c r="A83" s="43" t="s">
        <v>50</v>
      </c>
      <c r="B83" s="43" t="s">
        <v>116</v>
      </c>
      <c r="C83" s="94">
        <f>SUM(D83:J83)</f>
        <v>6718</v>
      </c>
      <c r="D83" s="42">
        <f>SUM(D84:D85)</f>
        <v>5748</v>
      </c>
      <c r="E83" s="42">
        <f t="shared" ref="E83" si="20">SUM(E84:E85)</f>
        <v>970</v>
      </c>
      <c r="F83" s="42"/>
      <c r="G83" s="42"/>
      <c r="H83" s="42"/>
      <c r="I83" s="42"/>
      <c r="J83" s="42"/>
      <c r="K83" s="51"/>
      <c r="L83" s="51"/>
      <c r="M83" s="51"/>
      <c r="N83" s="111"/>
      <c r="O83" s="112"/>
      <c r="P83" s="112"/>
    </row>
    <row r="84" spans="1:16" x14ac:dyDescent="0.25">
      <c r="A84" s="63"/>
      <c r="B84" s="9" t="s">
        <v>112</v>
      </c>
      <c r="C84" s="95">
        <f t="shared" ref="C84:C85" si="21">SUM(D84:J84)</f>
        <v>6684</v>
      </c>
      <c r="D84" s="10">
        <v>5748</v>
      </c>
      <c r="E84" s="10">
        <v>936</v>
      </c>
      <c r="F84" s="10"/>
      <c r="G84" s="10"/>
      <c r="H84" s="10"/>
      <c r="I84" s="10"/>
      <c r="J84" s="10"/>
      <c r="K84" s="51"/>
      <c r="L84" s="51"/>
      <c r="M84" s="51"/>
      <c r="N84" s="111"/>
      <c r="O84" s="112"/>
      <c r="P84" s="112"/>
    </row>
    <row r="85" spans="1:16" x14ac:dyDescent="0.25">
      <c r="A85" s="63"/>
      <c r="B85" s="9" t="s">
        <v>118</v>
      </c>
      <c r="C85" s="95">
        <f t="shared" si="21"/>
        <v>34</v>
      </c>
      <c r="D85" s="10"/>
      <c r="E85" s="10">
        <v>34</v>
      </c>
      <c r="F85" s="10"/>
      <c r="G85" s="10"/>
      <c r="H85" s="10"/>
      <c r="I85" s="10"/>
      <c r="J85" s="10"/>
      <c r="K85" s="51"/>
      <c r="L85" s="51"/>
      <c r="M85" s="51"/>
      <c r="N85" s="111"/>
      <c r="O85" s="112"/>
      <c r="P85" s="112"/>
    </row>
    <row r="86" spans="1:16" x14ac:dyDescent="0.25">
      <c r="A86" s="43" t="s">
        <v>50</v>
      </c>
      <c r="B86" s="43" t="s">
        <v>117</v>
      </c>
      <c r="C86" s="94">
        <f>SUM(D86:J86)</f>
        <v>10531</v>
      </c>
      <c r="D86" s="42">
        <f>SUM(D87:D89)</f>
        <v>8777</v>
      </c>
      <c r="E86" s="42">
        <f>SUM(E87:E89)</f>
        <v>1754</v>
      </c>
      <c r="F86" s="42"/>
      <c r="G86" s="42"/>
      <c r="H86" s="42"/>
      <c r="I86" s="42"/>
      <c r="J86" s="42"/>
      <c r="K86" s="51"/>
      <c r="L86" s="51"/>
      <c r="M86" s="51"/>
      <c r="N86" s="111"/>
      <c r="O86" s="112"/>
      <c r="P86" s="112"/>
    </row>
    <row r="87" spans="1:16" x14ac:dyDescent="0.25">
      <c r="A87" s="63"/>
      <c r="B87" s="9" t="s">
        <v>142</v>
      </c>
      <c r="C87" s="95">
        <f t="shared" ref="C87:C89" si="22">SUM(D87:J87)</f>
        <v>6740</v>
      </c>
      <c r="D87" s="10">
        <v>5026</v>
      </c>
      <c r="E87" s="10">
        <v>1714</v>
      </c>
      <c r="F87" s="10"/>
      <c r="G87" s="10"/>
      <c r="H87" s="10"/>
      <c r="I87" s="10"/>
      <c r="J87" s="10"/>
      <c r="K87" s="51"/>
      <c r="L87" s="51"/>
      <c r="M87" s="51"/>
      <c r="N87" s="111"/>
      <c r="O87" s="112"/>
      <c r="P87" s="112"/>
    </row>
    <row r="88" spans="1:16" x14ac:dyDescent="0.25">
      <c r="A88" s="63"/>
      <c r="B88" s="9" t="s">
        <v>112</v>
      </c>
      <c r="C88" s="95">
        <f t="shared" si="22"/>
        <v>3751</v>
      </c>
      <c r="D88" s="10">
        <v>3751</v>
      </c>
      <c r="E88" s="10"/>
      <c r="F88" s="10"/>
      <c r="G88" s="10"/>
      <c r="H88" s="10"/>
      <c r="I88" s="10"/>
      <c r="J88" s="10"/>
      <c r="K88" s="51"/>
      <c r="L88" s="51"/>
      <c r="M88" s="51"/>
      <c r="N88" s="111"/>
      <c r="O88" s="112"/>
      <c r="P88" s="112"/>
    </row>
    <row r="89" spans="1:16" x14ac:dyDescent="0.25">
      <c r="A89" s="63"/>
      <c r="B89" s="9" t="s">
        <v>120</v>
      </c>
      <c r="C89" s="95">
        <f t="shared" si="22"/>
        <v>40</v>
      </c>
      <c r="D89" s="10"/>
      <c r="E89" s="10">
        <v>40</v>
      </c>
      <c r="F89" s="10"/>
      <c r="G89" s="10"/>
      <c r="H89" s="10"/>
      <c r="I89" s="10"/>
      <c r="J89" s="10"/>
      <c r="K89" s="51"/>
      <c r="L89" s="51"/>
      <c r="M89" s="51"/>
      <c r="N89" s="111"/>
      <c r="O89" s="112"/>
      <c r="P89" s="112"/>
    </row>
    <row r="90" spans="1:16" x14ac:dyDescent="0.25">
      <c r="A90" s="43" t="s">
        <v>51</v>
      </c>
      <c r="B90" s="43" t="s">
        <v>52</v>
      </c>
      <c r="C90" s="99">
        <f>SUM(D90:J90)</f>
        <v>8461</v>
      </c>
      <c r="D90" s="11">
        <f>D91</f>
        <v>3808</v>
      </c>
      <c r="E90" s="11">
        <f>E91</f>
        <v>4653</v>
      </c>
      <c r="F90" s="42"/>
      <c r="G90" s="42"/>
      <c r="H90" s="42"/>
      <c r="I90" s="42"/>
      <c r="J90" s="42"/>
      <c r="K90" s="51"/>
      <c r="L90" s="51"/>
      <c r="M90" s="51"/>
      <c r="N90" s="111"/>
      <c r="O90" s="112"/>
      <c r="P90" s="112"/>
    </row>
    <row r="91" spans="1:16" x14ac:dyDescent="0.25">
      <c r="A91" s="60"/>
      <c r="B91" s="9" t="s">
        <v>142</v>
      </c>
      <c r="C91" s="95">
        <f t="shared" ref="C91" si="23">SUM(D91:J91)</f>
        <v>8461</v>
      </c>
      <c r="D91" s="10">
        <v>3808</v>
      </c>
      <c r="E91" s="10">
        <v>4653</v>
      </c>
      <c r="F91" s="23"/>
      <c r="G91" s="23"/>
      <c r="H91" s="23"/>
      <c r="I91" s="23"/>
      <c r="J91" s="23"/>
      <c r="K91" s="20"/>
      <c r="L91" s="51"/>
      <c r="M91" s="51"/>
      <c r="N91" s="32"/>
      <c r="O91" s="106"/>
      <c r="P91" s="106"/>
    </row>
    <row r="92" spans="1:16" ht="39" x14ac:dyDescent="0.25">
      <c r="A92" s="43" t="s">
        <v>170</v>
      </c>
      <c r="B92" s="47" t="s">
        <v>160</v>
      </c>
      <c r="C92" s="94">
        <f>E92</f>
        <v>15352</v>
      </c>
      <c r="D92" s="42"/>
      <c r="E92" s="45">
        <f>SUM(E93:E94)</f>
        <v>15352</v>
      </c>
      <c r="F92" s="44"/>
      <c r="G92" s="44"/>
      <c r="H92" s="44"/>
      <c r="I92" s="44"/>
      <c r="J92" s="44"/>
      <c r="K92" s="20"/>
      <c r="L92" s="51"/>
      <c r="M92" s="51"/>
      <c r="N92" s="32"/>
      <c r="O92" s="106"/>
      <c r="P92" s="106"/>
    </row>
    <row r="93" spans="1:16" x14ac:dyDescent="0.25">
      <c r="A93" s="60"/>
      <c r="B93" s="9" t="s">
        <v>169</v>
      </c>
      <c r="C93" s="134">
        <f>E93</f>
        <v>11082</v>
      </c>
      <c r="D93" s="38"/>
      <c r="E93" s="61">
        <v>11082</v>
      </c>
      <c r="F93" s="23"/>
      <c r="G93" s="23"/>
      <c r="H93" s="23"/>
      <c r="I93" s="23"/>
      <c r="J93" s="23"/>
      <c r="K93" s="20"/>
      <c r="L93" s="51"/>
      <c r="M93" s="51"/>
      <c r="N93" s="32"/>
      <c r="O93" s="106"/>
      <c r="P93" s="106"/>
    </row>
    <row r="94" spans="1:16" x14ac:dyDescent="0.25">
      <c r="A94" s="60"/>
      <c r="B94" s="9" t="s">
        <v>159</v>
      </c>
      <c r="C94" s="134">
        <f>SUM(D94:E94)</f>
        <v>4270</v>
      </c>
      <c r="D94" s="38"/>
      <c r="E94" s="61">
        <v>4270</v>
      </c>
      <c r="F94" s="23"/>
      <c r="G94" s="23"/>
      <c r="H94" s="23"/>
      <c r="I94" s="23"/>
      <c r="J94" s="23"/>
      <c r="K94" s="20"/>
      <c r="L94" s="51"/>
      <c r="M94" s="51"/>
      <c r="N94" s="32"/>
      <c r="O94" s="106"/>
      <c r="P94" s="106"/>
    </row>
    <row r="95" spans="1:16" x14ac:dyDescent="0.25">
      <c r="A95" s="14" t="s">
        <v>53</v>
      </c>
      <c r="B95" s="14" t="s">
        <v>54</v>
      </c>
      <c r="C95" s="100">
        <f>C96+C98+C100+C102+C104+C106+C110+C114+C116+C118</f>
        <v>191746</v>
      </c>
      <c r="D95" s="26">
        <f>D96+D98+D100+D102+D104+D106+D110+D114+D116+D118</f>
        <v>128566</v>
      </c>
      <c r="E95" s="26">
        <f>E96+E98+E100+E102+E104+E106+E110+E114+E116+E118</f>
        <v>54858</v>
      </c>
      <c r="F95" s="26"/>
      <c r="G95" s="26"/>
      <c r="H95" s="26">
        <f>H96+H98+H100+H102+H104+H106+H110+H114+H116</f>
        <v>6750</v>
      </c>
      <c r="I95" s="26"/>
      <c r="J95" s="26">
        <f>J96+J98+J100+J102+J104+J106+J110+J114+J116</f>
        <v>1572</v>
      </c>
      <c r="K95" s="20"/>
      <c r="L95" s="51"/>
      <c r="M95" s="51"/>
      <c r="N95" s="32"/>
      <c r="O95" s="106"/>
      <c r="P95" s="106"/>
    </row>
    <row r="96" spans="1:16" x14ac:dyDescent="0.25">
      <c r="A96" s="43" t="s">
        <v>55</v>
      </c>
      <c r="B96" s="43" t="s">
        <v>56</v>
      </c>
      <c r="C96" s="102">
        <f>C97</f>
        <v>25898</v>
      </c>
      <c r="D96" s="45">
        <f>D97</f>
        <v>21202</v>
      </c>
      <c r="E96" s="48">
        <f>E97</f>
        <v>2803</v>
      </c>
      <c r="F96" s="42"/>
      <c r="G96" s="42"/>
      <c r="H96" s="42">
        <f>H97</f>
        <v>1500</v>
      </c>
      <c r="I96" s="42"/>
      <c r="J96" s="42">
        <f>J97</f>
        <v>393</v>
      </c>
      <c r="K96" s="20"/>
      <c r="L96" s="51"/>
      <c r="M96" s="51"/>
      <c r="N96" s="32"/>
      <c r="O96" s="106"/>
      <c r="P96" s="106"/>
    </row>
    <row r="97" spans="1:16" x14ac:dyDescent="0.25">
      <c r="A97" s="63"/>
      <c r="B97" s="9" t="s">
        <v>112</v>
      </c>
      <c r="C97" s="129">
        <f>SUM(D97:J97)</f>
        <v>25898</v>
      </c>
      <c r="D97" s="21">
        <v>21202</v>
      </c>
      <c r="E97" s="40">
        <v>2803</v>
      </c>
      <c r="F97" s="8"/>
      <c r="G97" s="8"/>
      <c r="H97" s="10">
        <v>1500</v>
      </c>
      <c r="I97" s="8"/>
      <c r="J97" s="10">
        <v>393</v>
      </c>
      <c r="K97" s="110"/>
      <c r="L97" s="51"/>
      <c r="M97" s="51"/>
      <c r="N97" s="32"/>
      <c r="O97" s="106"/>
      <c r="P97" s="106"/>
    </row>
    <row r="98" spans="1:16" x14ac:dyDescent="0.25">
      <c r="A98" s="43" t="s">
        <v>57</v>
      </c>
      <c r="B98" s="43" t="s">
        <v>58</v>
      </c>
      <c r="C98" s="94">
        <f>SUM(D98:J98)</f>
        <v>16051</v>
      </c>
      <c r="D98" s="45">
        <f>SUM(D99:D99)</f>
        <v>13638</v>
      </c>
      <c r="E98" s="48">
        <f>SUM(E99:E99)</f>
        <v>1220</v>
      </c>
      <c r="F98" s="42"/>
      <c r="G98" s="42"/>
      <c r="H98" s="45">
        <f>SUM(H99:H99)</f>
        <v>800</v>
      </c>
      <c r="I98" s="42"/>
      <c r="J98" s="42">
        <f>SUM(J99:J99)</f>
        <v>393</v>
      </c>
      <c r="K98" s="20"/>
      <c r="L98" s="51"/>
      <c r="M98" s="51"/>
      <c r="N98" s="32"/>
      <c r="O98" s="106"/>
      <c r="P98" s="106"/>
    </row>
    <row r="99" spans="1:16" x14ac:dyDescent="0.25">
      <c r="A99" s="63"/>
      <c r="B99" s="9" t="s">
        <v>112</v>
      </c>
      <c r="C99" s="95">
        <f>SUM(D99:J99)</f>
        <v>16051</v>
      </c>
      <c r="D99" s="21">
        <v>13638</v>
      </c>
      <c r="E99" s="40">
        <v>1220</v>
      </c>
      <c r="F99" s="10"/>
      <c r="G99" s="10"/>
      <c r="H99" s="21">
        <v>800</v>
      </c>
      <c r="I99" s="10"/>
      <c r="J99" s="10">
        <v>393</v>
      </c>
      <c r="K99" s="20"/>
      <c r="L99" s="51"/>
      <c r="M99" s="51"/>
      <c r="N99" s="32"/>
      <c r="O99" s="106"/>
      <c r="P99" s="106"/>
    </row>
    <row r="100" spans="1:16" x14ac:dyDescent="0.25">
      <c r="A100" s="43" t="s">
        <v>59</v>
      </c>
      <c r="B100" s="43" t="s">
        <v>60</v>
      </c>
      <c r="C100" s="94">
        <f>SUM(D100:J100)</f>
        <v>12969</v>
      </c>
      <c r="D100" s="42">
        <f>SUM(D101:D101)</f>
        <v>8607</v>
      </c>
      <c r="E100" s="48">
        <f>SUM(E101:E101)</f>
        <v>2569</v>
      </c>
      <c r="F100" s="42"/>
      <c r="G100" s="42"/>
      <c r="H100" s="42">
        <f>SUM(H101:H101)</f>
        <v>1400</v>
      </c>
      <c r="I100" s="42"/>
      <c r="J100" s="42">
        <f>SUM(J101:J101)</f>
        <v>393</v>
      </c>
      <c r="K100" s="20"/>
      <c r="L100" s="51"/>
      <c r="M100" s="51"/>
      <c r="N100" s="32"/>
      <c r="O100" s="106"/>
      <c r="P100" s="106"/>
    </row>
    <row r="101" spans="1:16" x14ac:dyDescent="0.25">
      <c r="A101" s="63"/>
      <c r="B101" s="9" t="s">
        <v>112</v>
      </c>
      <c r="C101" s="95">
        <f t="shared" ref="C101" si="24">SUM(D101:J101)</f>
        <v>12969</v>
      </c>
      <c r="D101" s="10">
        <v>8607</v>
      </c>
      <c r="E101" s="40">
        <v>2569</v>
      </c>
      <c r="F101" s="10"/>
      <c r="G101" s="10"/>
      <c r="H101" s="10">
        <v>1400</v>
      </c>
      <c r="I101" s="10"/>
      <c r="J101" s="10">
        <v>393</v>
      </c>
      <c r="K101" s="20"/>
      <c r="L101" s="51"/>
      <c r="M101" s="51"/>
      <c r="N101" s="32"/>
      <c r="O101" s="106"/>
      <c r="P101" s="106"/>
    </row>
    <row r="102" spans="1:16" x14ac:dyDescent="0.25">
      <c r="A102" s="43" t="s">
        <v>61</v>
      </c>
      <c r="B102" s="43" t="s">
        <v>62</v>
      </c>
      <c r="C102" s="94">
        <f>SUM(D102:J102)</f>
        <v>10915</v>
      </c>
      <c r="D102" s="42">
        <f>SUM(D103:D103)</f>
        <v>7322</v>
      </c>
      <c r="E102" s="48">
        <f>SUM(E103:E103)</f>
        <v>2000</v>
      </c>
      <c r="F102" s="42"/>
      <c r="G102" s="42"/>
      <c r="H102" s="42">
        <f>SUM(H103:H103)</f>
        <v>1200</v>
      </c>
      <c r="I102" s="42"/>
      <c r="J102" s="42">
        <f>SUM(J103:J103)</f>
        <v>393</v>
      </c>
      <c r="K102" s="20"/>
      <c r="L102" s="51"/>
      <c r="M102" s="51"/>
      <c r="N102" s="32"/>
      <c r="O102" s="106"/>
      <c r="P102" s="106"/>
    </row>
    <row r="103" spans="1:16" x14ac:dyDescent="0.25">
      <c r="A103" s="63"/>
      <c r="B103" s="9" t="s">
        <v>112</v>
      </c>
      <c r="C103" s="95">
        <f>SUM(D103:J103)</f>
        <v>10915</v>
      </c>
      <c r="D103" s="10">
        <v>7322</v>
      </c>
      <c r="E103" s="40">
        <v>2000</v>
      </c>
      <c r="F103" s="10"/>
      <c r="G103" s="10"/>
      <c r="H103" s="10">
        <v>1200</v>
      </c>
      <c r="I103" s="10"/>
      <c r="J103" s="10">
        <v>393</v>
      </c>
      <c r="K103" s="20"/>
      <c r="L103" s="51"/>
      <c r="M103" s="51"/>
      <c r="N103" s="32"/>
      <c r="O103" s="106"/>
      <c r="P103" s="106"/>
    </row>
    <row r="104" spans="1:16" x14ac:dyDescent="0.25">
      <c r="A104" s="43" t="s">
        <v>63</v>
      </c>
      <c r="B104" s="43" t="s">
        <v>122</v>
      </c>
      <c r="C104" s="94">
        <f>SUM(D104:J104)</f>
        <v>9802</v>
      </c>
      <c r="D104" s="45">
        <f>D105</f>
        <v>7322</v>
      </c>
      <c r="E104" s="48">
        <f>E105</f>
        <v>2480</v>
      </c>
      <c r="F104" s="42"/>
      <c r="G104" s="42"/>
      <c r="H104" s="42"/>
      <c r="I104" s="42"/>
      <c r="J104" s="42"/>
      <c r="K104" s="20"/>
      <c r="L104" s="51"/>
      <c r="M104" s="51"/>
      <c r="N104" s="32"/>
      <c r="O104" s="106"/>
      <c r="P104" s="106"/>
    </row>
    <row r="105" spans="1:16" x14ac:dyDescent="0.25">
      <c r="A105" s="63"/>
      <c r="B105" s="9" t="s">
        <v>112</v>
      </c>
      <c r="C105" s="95">
        <f>SUM(D105:J105)</f>
        <v>9802</v>
      </c>
      <c r="D105" s="21">
        <v>7322</v>
      </c>
      <c r="E105" s="40">
        <v>2480</v>
      </c>
      <c r="F105" s="8"/>
      <c r="G105" s="8"/>
      <c r="H105" s="10"/>
      <c r="I105" s="8"/>
      <c r="J105" s="8"/>
      <c r="K105" s="20"/>
      <c r="L105" s="51"/>
      <c r="M105" s="51"/>
      <c r="N105" s="32"/>
      <c r="O105" s="106"/>
      <c r="P105" s="106"/>
    </row>
    <row r="106" spans="1:16" x14ac:dyDescent="0.25">
      <c r="A106" s="43" t="s">
        <v>64</v>
      </c>
      <c r="B106" s="43" t="s">
        <v>65</v>
      </c>
      <c r="C106" s="94">
        <f>SUM(D106:J106)</f>
        <v>67036</v>
      </c>
      <c r="D106" s="42">
        <f>SUM(D107:D109)</f>
        <v>47526</v>
      </c>
      <c r="E106" s="48">
        <f>E107+E108</f>
        <v>18110</v>
      </c>
      <c r="F106" s="42"/>
      <c r="G106" s="42"/>
      <c r="H106" s="42">
        <f t="shared" ref="H106" si="25">SUM(H107:H108)</f>
        <v>1400</v>
      </c>
      <c r="I106" s="42"/>
      <c r="J106" s="42"/>
      <c r="K106" s="20"/>
      <c r="L106" s="51"/>
      <c r="M106" s="51"/>
      <c r="N106" s="32"/>
      <c r="O106" s="106"/>
      <c r="P106" s="106"/>
    </row>
    <row r="107" spans="1:16" x14ac:dyDescent="0.25">
      <c r="A107" s="63"/>
      <c r="B107" s="9" t="s">
        <v>112</v>
      </c>
      <c r="C107" s="95">
        <f t="shared" ref="C107:C108" si="26">SUM(D107:J107)</f>
        <v>62564</v>
      </c>
      <c r="D107" s="21">
        <v>44214</v>
      </c>
      <c r="E107" s="40">
        <v>16950</v>
      </c>
      <c r="F107" s="10"/>
      <c r="G107" s="10"/>
      <c r="H107" s="10">
        <v>1400</v>
      </c>
      <c r="I107" s="8"/>
      <c r="J107" s="8"/>
      <c r="K107" s="20"/>
      <c r="L107" s="51"/>
      <c r="M107" s="51"/>
      <c r="N107" s="32"/>
      <c r="O107" s="106"/>
      <c r="P107" s="106"/>
    </row>
    <row r="108" spans="1:16" x14ac:dyDescent="0.25">
      <c r="A108" s="63"/>
      <c r="B108" s="9" t="s">
        <v>120</v>
      </c>
      <c r="C108" s="95">
        <f t="shared" si="26"/>
        <v>1160</v>
      </c>
      <c r="D108" s="10"/>
      <c r="E108" s="40">
        <v>1160</v>
      </c>
      <c r="F108" s="10"/>
      <c r="G108" s="10"/>
      <c r="H108" s="10"/>
      <c r="I108" s="8"/>
      <c r="J108" s="8"/>
      <c r="K108" s="20"/>
      <c r="L108" s="51"/>
      <c r="M108" s="51"/>
      <c r="N108" s="32"/>
      <c r="O108" s="106"/>
      <c r="P108" s="106"/>
    </row>
    <row r="109" spans="1:16" x14ac:dyDescent="0.25">
      <c r="A109" s="63"/>
      <c r="B109" s="9" t="s">
        <v>182</v>
      </c>
      <c r="C109" s="95">
        <f t="shared" ref="C109" si="27">SUM(D109:J109)</f>
        <v>3312</v>
      </c>
      <c r="D109" s="10">
        <v>3312</v>
      </c>
      <c r="E109" s="41"/>
      <c r="F109" s="8"/>
      <c r="G109" s="8"/>
      <c r="H109" s="8"/>
      <c r="I109" s="8"/>
      <c r="J109" s="8"/>
      <c r="K109" s="20"/>
      <c r="L109" s="51"/>
      <c r="M109" s="51"/>
      <c r="N109" s="114"/>
      <c r="O109" s="106"/>
      <c r="P109" s="106"/>
    </row>
    <row r="110" spans="1:16" x14ac:dyDescent="0.25">
      <c r="A110" s="43" t="s">
        <v>64</v>
      </c>
      <c r="B110" s="43" t="s">
        <v>66</v>
      </c>
      <c r="C110" s="94">
        <f>SUM(D110:J110)</f>
        <v>33912</v>
      </c>
      <c r="D110" s="42">
        <f>SUM(D111:D113)</f>
        <v>22949</v>
      </c>
      <c r="E110" s="48">
        <f t="shared" ref="E110:H110" si="28">SUM(E111:E112)</f>
        <v>10513</v>
      </c>
      <c r="F110" s="42"/>
      <c r="G110" s="42"/>
      <c r="H110" s="42">
        <f t="shared" si="28"/>
        <v>450</v>
      </c>
      <c r="I110" s="42"/>
      <c r="J110" s="42"/>
      <c r="K110" s="20"/>
      <c r="L110" s="51"/>
      <c r="M110" s="51"/>
      <c r="N110" s="32"/>
      <c r="O110" s="106"/>
      <c r="P110" s="106"/>
    </row>
    <row r="111" spans="1:16" x14ac:dyDescent="0.25">
      <c r="A111" s="63"/>
      <c r="B111" s="9" t="s">
        <v>112</v>
      </c>
      <c r="C111" s="95">
        <f t="shared" ref="C111:C113" si="29">SUM(D111:J111)</f>
        <v>32098</v>
      </c>
      <c r="D111" s="10">
        <v>22535</v>
      </c>
      <c r="E111" s="40">
        <v>9113</v>
      </c>
      <c r="F111" s="10"/>
      <c r="G111" s="10"/>
      <c r="H111" s="10">
        <v>450</v>
      </c>
      <c r="I111" s="10"/>
      <c r="J111" s="10"/>
      <c r="K111" s="20"/>
      <c r="L111" s="51"/>
      <c r="M111" s="51"/>
      <c r="N111" s="32"/>
      <c r="O111" s="106"/>
      <c r="P111" s="106"/>
    </row>
    <row r="112" spans="1:16" x14ac:dyDescent="0.25">
      <c r="A112" s="63"/>
      <c r="B112" s="9" t="s">
        <v>120</v>
      </c>
      <c r="C112" s="95">
        <f t="shared" si="29"/>
        <v>1400</v>
      </c>
      <c r="D112" s="10"/>
      <c r="E112" s="40">
        <v>1400</v>
      </c>
      <c r="F112" s="10"/>
      <c r="G112" s="10"/>
      <c r="H112" s="10"/>
      <c r="I112" s="10"/>
      <c r="J112" s="10"/>
      <c r="K112" s="20"/>
      <c r="L112" s="51"/>
      <c r="M112" s="51"/>
      <c r="N112" s="32"/>
      <c r="O112" s="106"/>
      <c r="P112" s="106"/>
    </row>
    <row r="113" spans="1:16" x14ac:dyDescent="0.25">
      <c r="A113" s="63"/>
      <c r="B113" s="9" t="s">
        <v>146</v>
      </c>
      <c r="C113" s="95">
        <f t="shared" si="29"/>
        <v>414</v>
      </c>
      <c r="D113" s="10">
        <v>414</v>
      </c>
      <c r="E113" s="40"/>
      <c r="F113" s="10"/>
      <c r="G113" s="10"/>
      <c r="H113" s="10"/>
      <c r="I113" s="10"/>
      <c r="J113" s="10"/>
      <c r="K113" s="20"/>
      <c r="L113" s="51"/>
      <c r="M113" s="51"/>
      <c r="N113" s="32"/>
      <c r="O113" s="106"/>
      <c r="P113" s="106"/>
    </row>
    <row r="114" spans="1:16" x14ac:dyDescent="0.25">
      <c r="A114" s="43" t="s">
        <v>67</v>
      </c>
      <c r="B114" s="43" t="s">
        <v>68</v>
      </c>
      <c r="C114" s="94">
        <f t="shared" ref="C114:C122" si="30">SUM(D114:J114)</f>
        <v>2000</v>
      </c>
      <c r="D114" s="42"/>
      <c r="E114" s="48">
        <f>E115</f>
        <v>2000</v>
      </c>
      <c r="F114" s="42"/>
      <c r="G114" s="42"/>
      <c r="H114" s="42"/>
      <c r="I114" s="42"/>
      <c r="J114" s="42"/>
      <c r="K114" s="20"/>
      <c r="L114" s="51"/>
      <c r="M114" s="51"/>
      <c r="N114" s="32"/>
      <c r="O114" s="106"/>
      <c r="P114" s="106"/>
    </row>
    <row r="115" spans="1:16" x14ac:dyDescent="0.25">
      <c r="A115" s="63"/>
      <c r="B115" s="9" t="s">
        <v>112</v>
      </c>
      <c r="C115" s="95">
        <f t="shared" si="30"/>
        <v>2000</v>
      </c>
      <c r="D115" s="8"/>
      <c r="E115" s="40">
        <v>2000</v>
      </c>
      <c r="F115" s="8"/>
      <c r="G115" s="8"/>
      <c r="H115" s="8"/>
      <c r="I115" s="8"/>
      <c r="J115" s="8"/>
      <c r="K115" s="20"/>
      <c r="L115" s="51"/>
      <c r="M115" s="51"/>
      <c r="N115" s="32"/>
      <c r="O115" s="106"/>
      <c r="P115" s="106"/>
    </row>
    <row r="116" spans="1:16" x14ac:dyDescent="0.25">
      <c r="A116" s="43" t="s">
        <v>147</v>
      </c>
      <c r="B116" s="43" t="s">
        <v>162</v>
      </c>
      <c r="C116" s="135">
        <f t="shared" si="30"/>
        <v>3800</v>
      </c>
      <c r="D116" s="42"/>
      <c r="E116" s="48">
        <f t="shared" ref="E116" si="31">E117</f>
        <v>3800</v>
      </c>
      <c r="F116" s="42"/>
      <c r="G116" s="42"/>
      <c r="H116" s="42"/>
      <c r="I116" s="42"/>
      <c r="J116" s="42"/>
      <c r="K116" s="20"/>
      <c r="L116" s="51"/>
      <c r="M116" s="51"/>
      <c r="N116" s="32"/>
      <c r="O116" s="106"/>
      <c r="P116" s="106"/>
    </row>
    <row r="117" spans="1:16" x14ac:dyDescent="0.25">
      <c r="A117" s="60"/>
      <c r="B117" s="71" t="s">
        <v>112</v>
      </c>
      <c r="C117" s="95">
        <f t="shared" si="30"/>
        <v>3800</v>
      </c>
      <c r="D117" s="8"/>
      <c r="E117" s="10">
        <v>3800</v>
      </c>
      <c r="F117" s="8"/>
      <c r="G117" s="8"/>
      <c r="H117" s="8"/>
      <c r="I117" s="8"/>
      <c r="J117" s="8"/>
      <c r="K117" s="20"/>
      <c r="L117" s="51"/>
      <c r="M117" s="51"/>
      <c r="N117" s="32"/>
      <c r="O117" s="106"/>
      <c r="P117" s="106"/>
    </row>
    <row r="118" spans="1:16" ht="16.149999999999999" customHeight="1" x14ac:dyDescent="0.25">
      <c r="A118" s="43" t="s">
        <v>163</v>
      </c>
      <c r="B118" s="47" t="s">
        <v>178</v>
      </c>
      <c r="C118" s="49">
        <f>E118</f>
        <v>9363</v>
      </c>
      <c r="D118" s="42"/>
      <c r="E118" s="42">
        <f>SUM(E119:E120)</f>
        <v>9363</v>
      </c>
      <c r="F118" s="42"/>
      <c r="G118" s="42"/>
      <c r="H118" s="42"/>
      <c r="I118" s="42"/>
      <c r="J118" s="44"/>
      <c r="K118" s="20"/>
      <c r="L118" s="51"/>
      <c r="M118" s="51"/>
      <c r="N118" s="32"/>
      <c r="O118" s="106"/>
      <c r="P118" s="106"/>
    </row>
    <row r="119" spans="1:16" ht="13.5" customHeight="1" x14ac:dyDescent="0.25">
      <c r="A119" s="72"/>
      <c r="B119" s="9" t="s">
        <v>114</v>
      </c>
      <c r="C119" s="95">
        <f>E119</f>
        <v>6273</v>
      </c>
      <c r="D119" s="8"/>
      <c r="E119" s="10">
        <v>6273</v>
      </c>
      <c r="F119" s="8"/>
      <c r="G119" s="8"/>
      <c r="H119" s="8"/>
      <c r="I119" s="8"/>
      <c r="J119" s="8"/>
      <c r="K119" s="20"/>
      <c r="L119" s="51"/>
      <c r="M119" s="51"/>
      <c r="N119" s="32"/>
      <c r="O119" s="106"/>
      <c r="P119" s="106"/>
    </row>
    <row r="120" spans="1:16" ht="14.45" customHeight="1" x14ac:dyDescent="0.25">
      <c r="A120" s="72"/>
      <c r="B120" s="9" t="s">
        <v>134</v>
      </c>
      <c r="C120" s="95">
        <f>E120</f>
        <v>3090</v>
      </c>
      <c r="D120" s="8"/>
      <c r="E120" s="10">
        <v>3090</v>
      </c>
      <c r="F120" s="8"/>
      <c r="G120" s="8"/>
      <c r="H120" s="8"/>
      <c r="I120" s="8"/>
      <c r="J120" s="8"/>
      <c r="K120" s="20"/>
      <c r="L120" s="51"/>
      <c r="M120" s="51"/>
      <c r="N120" s="32"/>
      <c r="O120" s="106"/>
      <c r="P120" s="106"/>
    </row>
    <row r="121" spans="1:16" x14ac:dyDescent="0.25">
      <c r="A121" s="14" t="s">
        <v>69</v>
      </c>
      <c r="B121" s="14" t="s">
        <v>70</v>
      </c>
      <c r="C121" s="100">
        <f>SUM(D121:J121)</f>
        <v>1097267</v>
      </c>
      <c r="D121" s="26">
        <f>D122+D132+D142+D146+D148+D150+D152+D154+D156+D161+D164+D167+D170+D172</f>
        <v>793915</v>
      </c>
      <c r="E121" s="26">
        <f>E122+E132+E142+E146+E148+E150+E152+E154+E156+E161+E164+E167+E170+E172</f>
        <v>240624</v>
      </c>
      <c r="F121" s="26"/>
      <c r="G121" s="26"/>
      <c r="H121" s="26">
        <f>H122+H132+H142+H146+H148+H150+H152+H154+H156+H161+H164+H167+H170+H172</f>
        <v>8301</v>
      </c>
      <c r="I121" s="26"/>
      <c r="J121" s="26">
        <f>J122+J132+J142+J146+J148+J150+J152+J154+J156+J161+J164+J167+J170+J172</f>
        <v>54427</v>
      </c>
      <c r="K121" s="20"/>
      <c r="L121" s="51"/>
      <c r="M121" s="51"/>
      <c r="N121" s="32"/>
      <c r="O121" s="106"/>
      <c r="P121" s="106"/>
    </row>
    <row r="122" spans="1:16" x14ac:dyDescent="0.25">
      <c r="A122" s="43" t="s">
        <v>71</v>
      </c>
      <c r="B122" s="43" t="s">
        <v>72</v>
      </c>
      <c r="C122" s="94">
        <f t="shared" si="30"/>
        <v>309469</v>
      </c>
      <c r="D122" s="42">
        <f t="shared" ref="D122:H122" si="32">SUM(D123:D131)</f>
        <v>239819</v>
      </c>
      <c r="E122" s="42">
        <f t="shared" si="32"/>
        <v>65130</v>
      </c>
      <c r="F122" s="42"/>
      <c r="G122" s="42"/>
      <c r="H122" s="42">
        <f t="shared" si="32"/>
        <v>4520</v>
      </c>
      <c r="I122" s="42"/>
      <c r="J122" s="42"/>
      <c r="K122" s="51"/>
      <c r="L122" s="51"/>
      <c r="M122" s="51"/>
      <c r="N122" s="111"/>
      <c r="O122" s="112"/>
      <c r="P122" s="112"/>
    </row>
    <row r="123" spans="1:16" x14ac:dyDescent="0.25">
      <c r="A123" s="63"/>
      <c r="B123" s="9" t="s">
        <v>123</v>
      </c>
      <c r="C123" s="95">
        <f t="shared" ref="C123:C131" si="33">SUM(D123:J123)</f>
        <v>159902</v>
      </c>
      <c r="D123" s="21">
        <v>103427</v>
      </c>
      <c r="E123" s="21">
        <v>52825</v>
      </c>
      <c r="F123" s="10"/>
      <c r="G123" s="10"/>
      <c r="H123" s="21">
        <v>3650</v>
      </c>
      <c r="I123" s="8"/>
      <c r="J123" s="8"/>
      <c r="K123" s="115"/>
      <c r="L123" s="51"/>
      <c r="M123" s="51"/>
      <c r="N123" s="111"/>
      <c r="O123" s="112"/>
      <c r="P123" s="112"/>
    </row>
    <row r="124" spans="1:16" x14ac:dyDescent="0.25">
      <c r="A124" s="63"/>
      <c r="B124" s="9" t="s">
        <v>124</v>
      </c>
      <c r="C124" s="95">
        <f t="shared" si="33"/>
        <v>92872</v>
      </c>
      <c r="D124" s="10">
        <v>92872</v>
      </c>
      <c r="E124" s="10"/>
      <c r="F124" s="10"/>
      <c r="G124" s="10"/>
      <c r="H124" s="10"/>
      <c r="I124" s="8"/>
      <c r="J124" s="8"/>
      <c r="K124" s="51"/>
      <c r="L124" s="51"/>
      <c r="M124" s="51"/>
      <c r="N124" s="32"/>
      <c r="O124" s="106"/>
      <c r="P124" s="106"/>
    </row>
    <row r="125" spans="1:16" x14ac:dyDescent="0.25">
      <c r="A125" s="63"/>
      <c r="B125" s="9" t="s">
        <v>143</v>
      </c>
      <c r="C125" s="95">
        <f t="shared" si="33"/>
        <v>9888</v>
      </c>
      <c r="D125" s="21">
        <v>9888</v>
      </c>
      <c r="E125" s="10"/>
      <c r="F125" s="10"/>
      <c r="G125" s="10"/>
      <c r="H125" s="10"/>
      <c r="I125" s="8"/>
      <c r="J125" s="8"/>
      <c r="K125" s="51"/>
      <c r="L125" s="51"/>
      <c r="M125" s="51"/>
      <c r="N125" s="32"/>
      <c r="O125" s="106"/>
      <c r="P125" s="106"/>
    </row>
    <row r="126" spans="1:16" x14ac:dyDescent="0.25">
      <c r="A126" s="63"/>
      <c r="B126" s="9" t="s">
        <v>125</v>
      </c>
      <c r="C126" s="95">
        <f t="shared" si="33"/>
        <v>3632</v>
      </c>
      <c r="D126" s="10">
        <v>3632</v>
      </c>
      <c r="E126" s="21"/>
      <c r="F126" s="10"/>
      <c r="G126" s="10"/>
      <c r="H126" s="10"/>
      <c r="I126" s="8"/>
      <c r="J126" s="8"/>
      <c r="K126" s="51"/>
      <c r="L126" s="51"/>
      <c r="M126" s="51"/>
      <c r="N126" s="32"/>
      <c r="O126" s="106"/>
      <c r="P126" s="106"/>
    </row>
    <row r="127" spans="1:16" x14ac:dyDescent="0.25">
      <c r="A127" s="63"/>
      <c r="B127" s="9" t="s">
        <v>158</v>
      </c>
      <c r="C127" s="95">
        <f t="shared" si="33"/>
        <v>1399</v>
      </c>
      <c r="D127" s="10"/>
      <c r="E127" s="10">
        <v>529</v>
      </c>
      <c r="F127" s="10"/>
      <c r="G127" s="10"/>
      <c r="H127" s="10">
        <v>870</v>
      </c>
      <c r="I127" s="8"/>
      <c r="J127" s="8"/>
      <c r="K127" s="51"/>
      <c r="L127" s="51"/>
      <c r="M127" s="51"/>
      <c r="N127" s="32"/>
      <c r="O127" s="106"/>
      <c r="P127" s="106"/>
    </row>
    <row r="128" spans="1:16" x14ac:dyDescent="0.25">
      <c r="A128" s="63"/>
      <c r="B128" s="9" t="s">
        <v>161</v>
      </c>
      <c r="C128" s="95">
        <f t="shared" si="33"/>
        <v>6677</v>
      </c>
      <c r="D128" s="10"/>
      <c r="E128" s="10">
        <v>6677</v>
      </c>
      <c r="F128" s="10"/>
      <c r="G128" s="10"/>
      <c r="H128" s="10"/>
      <c r="I128" s="8"/>
      <c r="J128" s="8"/>
      <c r="K128" s="51"/>
      <c r="L128" s="51"/>
      <c r="M128" s="51"/>
      <c r="N128" s="32"/>
      <c r="O128" s="106"/>
      <c r="P128" s="106"/>
    </row>
    <row r="129" spans="1:21" x14ac:dyDescent="0.25">
      <c r="A129" s="63"/>
      <c r="B129" s="9" t="s">
        <v>127</v>
      </c>
      <c r="C129" s="95">
        <f t="shared" si="33"/>
        <v>30000</v>
      </c>
      <c r="D129" s="10">
        <v>30000</v>
      </c>
      <c r="E129" s="10"/>
      <c r="F129" s="10"/>
      <c r="G129" s="10"/>
      <c r="H129" s="10"/>
      <c r="I129" s="8"/>
      <c r="J129" s="8"/>
      <c r="K129" s="51"/>
      <c r="L129" s="51"/>
      <c r="M129" s="51"/>
      <c r="N129" s="32"/>
      <c r="O129" s="106"/>
      <c r="P129" s="106"/>
    </row>
    <row r="130" spans="1:21" x14ac:dyDescent="0.25">
      <c r="A130" s="63"/>
      <c r="B130" s="9" t="s">
        <v>148</v>
      </c>
      <c r="C130" s="95">
        <f t="shared" si="33"/>
        <v>499</v>
      </c>
      <c r="D130" s="10"/>
      <c r="E130" s="10">
        <v>499</v>
      </c>
      <c r="F130" s="143"/>
      <c r="G130" s="10"/>
      <c r="H130" s="10"/>
      <c r="I130" s="8"/>
      <c r="J130" s="8"/>
      <c r="K130" s="51"/>
      <c r="L130" s="51"/>
      <c r="M130" s="51"/>
      <c r="N130" s="32"/>
      <c r="O130" s="106"/>
      <c r="P130" s="106"/>
    </row>
    <row r="131" spans="1:21" x14ac:dyDescent="0.25">
      <c r="A131" s="63"/>
      <c r="B131" s="9" t="s">
        <v>119</v>
      </c>
      <c r="C131" s="95">
        <f t="shared" si="33"/>
        <v>4600</v>
      </c>
      <c r="D131" s="10"/>
      <c r="E131" s="10">
        <v>4600</v>
      </c>
      <c r="F131" s="10"/>
      <c r="G131" s="10"/>
      <c r="H131" s="10"/>
      <c r="I131" s="8"/>
      <c r="J131" s="8"/>
      <c r="K131" s="51"/>
      <c r="L131" s="51"/>
      <c r="M131" s="51"/>
      <c r="N131" s="32"/>
      <c r="O131" s="106"/>
      <c r="P131" s="106"/>
    </row>
    <row r="132" spans="1:21" x14ac:dyDescent="0.25">
      <c r="A132" s="43" t="s">
        <v>73</v>
      </c>
      <c r="B132" s="43" t="s">
        <v>74</v>
      </c>
      <c r="C132" s="94">
        <f>SUM(D132:J132)</f>
        <v>495331</v>
      </c>
      <c r="D132" s="45">
        <f>SUM(D133:D141)</f>
        <v>399384</v>
      </c>
      <c r="E132" s="45">
        <f>SUM(E133:E141)</f>
        <v>93216</v>
      </c>
      <c r="F132" s="42"/>
      <c r="G132" s="42"/>
      <c r="H132" s="45">
        <f>SUM(H133:H141)</f>
        <v>2731</v>
      </c>
      <c r="I132" s="42"/>
      <c r="J132" s="42"/>
      <c r="K132" s="116"/>
      <c r="L132" s="116"/>
      <c r="M132" s="116"/>
      <c r="N132" s="117"/>
      <c r="O132" s="118"/>
      <c r="P132" s="118"/>
      <c r="Q132" s="2"/>
    </row>
    <row r="133" spans="1:21" x14ac:dyDescent="0.25">
      <c r="A133" s="63"/>
      <c r="B133" s="9" t="s">
        <v>123</v>
      </c>
      <c r="C133" s="95">
        <f t="shared" ref="C133:C141" si="34">SUM(D133:J133)</f>
        <v>255335</v>
      </c>
      <c r="D133" s="21">
        <v>189000</v>
      </c>
      <c r="E133" s="21">
        <v>65335</v>
      </c>
      <c r="F133" s="10"/>
      <c r="G133" s="10"/>
      <c r="H133" s="21">
        <v>1000</v>
      </c>
      <c r="I133" s="10"/>
      <c r="J133" s="10"/>
      <c r="K133" s="119"/>
      <c r="L133" s="122"/>
      <c r="M133" s="122"/>
      <c r="N133" s="120"/>
      <c r="O133" s="121"/>
      <c r="P133" s="121"/>
      <c r="Q133" s="3"/>
      <c r="R133" s="1"/>
      <c r="S133" s="1"/>
      <c r="T133" s="1"/>
      <c r="U133" s="1"/>
    </row>
    <row r="134" spans="1:21" x14ac:dyDescent="0.25">
      <c r="A134" s="63"/>
      <c r="B134" s="9" t="s">
        <v>124</v>
      </c>
      <c r="C134" s="95">
        <f t="shared" si="34"/>
        <v>190120</v>
      </c>
      <c r="D134" s="10">
        <v>190120</v>
      </c>
      <c r="E134" s="10"/>
      <c r="F134" s="10"/>
      <c r="G134" s="10"/>
      <c r="H134" s="10"/>
      <c r="I134" s="10"/>
      <c r="J134" s="10"/>
      <c r="K134" s="122"/>
      <c r="L134" s="122"/>
      <c r="M134" s="122"/>
      <c r="N134" s="120"/>
      <c r="O134" s="121"/>
      <c r="P134" s="121"/>
      <c r="Q134" s="3"/>
      <c r="R134" s="1"/>
      <c r="S134" s="1"/>
      <c r="T134" s="1"/>
      <c r="U134" s="1"/>
    </row>
    <row r="135" spans="1:21" x14ac:dyDescent="0.25">
      <c r="A135" s="60"/>
      <c r="B135" s="9" t="s">
        <v>144</v>
      </c>
      <c r="C135" s="95">
        <f t="shared" si="34"/>
        <v>13064</v>
      </c>
      <c r="D135" s="10">
        <v>13064</v>
      </c>
      <c r="E135" s="10"/>
      <c r="F135" s="10"/>
      <c r="G135" s="10"/>
      <c r="H135" s="10"/>
      <c r="I135" s="10"/>
      <c r="J135" s="10"/>
      <c r="K135" s="122"/>
      <c r="L135" s="122"/>
      <c r="M135" s="122"/>
      <c r="N135" s="120"/>
      <c r="O135" s="121"/>
      <c r="P135" s="121"/>
      <c r="Q135" s="3"/>
      <c r="R135" s="1"/>
      <c r="S135" s="1"/>
      <c r="T135" s="1"/>
      <c r="U135" s="1"/>
    </row>
    <row r="136" spans="1:21" x14ac:dyDescent="0.25">
      <c r="A136" s="60"/>
      <c r="B136" s="9" t="s">
        <v>125</v>
      </c>
      <c r="C136" s="95">
        <f t="shared" si="34"/>
        <v>7200</v>
      </c>
      <c r="D136" s="10">
        <v>7200</v>
      </c>
      <c r="E136" s="10"/>
      <c r="F136" s="10"/>
      <c r="G136" s="10"/>
      <c r="H136" s="10"/>
      <c r="I136" s="10"/>
      <c r="J136" s="10"/>
      <c r="K136" s="122"/>
      <c r="L136" s="122"/>
      <c r="M136" s="122"/>
      <c r="N136" s="120"/>
      <c r="O136" s="121"/>
      <c r="P136" s="121"/>
      <c r="Q136" s="3"/>
      <c r="R136" s="1"/>
      <c r="S136" s="1"/>
      <c r="T136" s="1"/>
      <c r="U136" s="1"/>
    </row>
    <row r="137" spans="1:21" x14ac:dyDescent="0.25">
      <c r="A137" s="60"/>
      <c r="B137" s="9" t="s">
        <v>158</v>
      </c>
      <c r="C137" s="95">
        <f t="shared" si="34"/>
        <v>3731</v>
      </c>
      <c r="D137" s="10"/>
      <c r="E137" s="10">
        <v>2000</v>
      </c>
      <c r="F137" s="10"/>
      <c r="G137" s="10"/>
      <c r="H137" s="10">
        <v>1731</v>
      </c>
      <c r="I137" s="10"/>
      <c r="J137" s="10"/>
      <c r="K137" s="122"/>
      <c r="L137" s="122"/>
      <c r="M137" s="122"/>
      <c r="N137" s="120"/>
      <c r="O137" s="121"/>
      <c r="P137" s="121"/>
      <c r="Q137" s="3"/>
      <c r="R137" s="1"/>
      <c r="S137" s="1"/>
      <c r="T137" s="1"/>
      <c r="U137" s="1"/>
    </row>
    <row r="138" spans="1:21" x14ac:dyDescent="0.25">
      <c r="A138" s="60"/>
      <c r="B138" s="9" t="s">
        <v>126</v>
      </c>
      <c r="C138" s="95">
        <f t="shared" si="34"/>
        <v>13848</v>
      </c>
      <c r="D138" s="10"/>
      <c r="E138" s="10">
        <v>13848</v>
      </c>
      <c r="F138" s="10"/>
      <c r="G138" s="10"/>
      <c r="H138" s="10"/>
      <c r="I138" s="10"/>
      <c r="J138" s="10"/>
      <c r="K138" s="122"/>
      <c r="L138" s="122"/>
      <c r="M138" s="122"/>
      <c r="N138" s="120"/>
      <c r="O138" s="121"/>
      <c r="P138" s="121"/>
      <c r="Q138" s="3"/>
      <c r="R138" s="1"/>
      <c r="S138" s="1"/>
      <c r="T138" s="1"/>
      <c r="U138" s="1"/>
    </row>
    <row r="139" spans="1:21" x14ac:dyDescent="0.25">
      <c r="A139" s="60"/>
      <c r="B139" s="9" t="s">
        <v>148</v>
      </c>
      <c r="C139" s="95">
        <f t="shared" si="34"/>
        <v>1036</v>
      </c>
      <c r="D139" s="10"/>
      <c r="E139" s="10">
        <v>1036</v>
      </c>
      <c r="F139" s="10"/>
      <c r="G139" s="10"/>
      <c r="H139" s="10"/>
      <c r="I139" s="10"/>
      <c r="J139" s="10"/>
      <c r="K139" s="122"/>
      <c r="L139" s="122"/>
      <c r="M139" s="122"/>
      <c r="N139" s="120"/>
      <c r="O139" s="121"/>
      <c r="P139" s="121"/>
      <c r="Q139" s="3"/>
      <c r="R139" s="1"/>
      <c r="S139" s="1"/>
      <c r="T139" s="1"/>
      <c r="U139" s="1"/>
    </row>
    <row r="140" spans="1:21" x14ac:dyDescent="0.25">
      <c r="A140" s="60"/>
      <c r="B140" s="9" t="s">
        <v>119</v>
      </c>
      <c r="C140" s="95">
        <f t="shared" si="34"/>
        <v>10697</v>
      </c>
      <c r="D140" s="10"/>
      <c r="E140" s="10">
        <v>10697</v>
      </c>
      <c r="F140" s="10"/>
      <c r="G140" s="10"/>
      <c r="H140" s="10"/>
      <c r="I140" s="10"/>
      <c r="J140" s="10"/>
      <c r="K140" s="123"/>
      <c r="L140" s="123"/>
      <c r="M140" s="123"/>
      <c r="N140" s="124"/>
      <c r="O140" s="125"/>
      <c r="P140" s="125"/>
      <c r="Q140" s="1"/>
      <c r="R140" s="1"/>
      <c r="S140" s="1"/>
      <c r="T140" s="1"/>
      <c r="U140" s="1"/>
    </row>
    <row r="141" spans="1:21" x14ac:dyDescent="0.25">
      <c r="A141" s="60"/>
      <c r="B141" s="9" t="s">
        <v>128</v>
      </c>
      <c r="C141" s="95">
        <f t="shared" si="34"/>
        <v>300</v>
      </c>
      <c r="D141" s="10"/>
      <c r="E141" s="10">
        <v>300</v>
      </c>
      <c r="F141" s="10"/>
      <c r="G141" s="10"/>
      <c r="H141" s="10"/>
      <c r="I141" s="10"/>
      <c r="J141" s="10"/>
      <c r="K141" s="123"/>
      <c r="L141" s="123"/>
      <c r="M141" s="123"/>
      <c r="N141" s="124"/>
      <c r="O141" s="125"/>
      <c r="P141" s="125"/>
      <c r="Q141" s="1"/>
      <c r="R141" s="1"/>
      <c r="S141" s="1"/>
      <c r="T141" s="1"/>
      <c r="U141" s="1"/>
    </row>
    <row r="142" spans="1:21" x14ac:dyDescent="0.25">
      <c r="A142" s="43" t="s">
        <v>75</v>
      </c>
      <c r="B142" s="43" t="s">
        <v>76</v>
      </c>
      <c r="C142" s="94">
        <f>SUM(D142:J142)</f>
        <v>85631</v>
      </c>
      <c r="D142" s="42">
        <f>SUM(D143:D145)</f>
        <v>60151</v>
      </c>
      <c r="E142" s="42">
        <f>SUM(E143:E145)</f>
        <v>25480</v>
      </c>
      <c r="F142" s="42"/>
      <c r="G142" s="42"/>
      <c r="H142" s="42"/>
      <c r="I142" s="42"/>
      <c r="J142" s="42"/>
      <c r="K142" s="51"/>
      <c r="L142" s="51"/>
      <c r="M142" s="51"/>
      <c r="N142" s="32"/>
      <c r="O142" s="106"/>
      <c r="P142" s="106"/>
    </row>
    <row r="143" spans="1:21" x14ac:dyDescent="0.25">
      <c r="A143" s="63"/>
      <c r="B143" s="9" t="s">
        <v>123</v>
      </c>
      <c r="C143" s="95">
        <f t="shared" ref="C143:C145" si="35">SUM(D143:J143)</f>
        <v>63312</v>
      </c>
      <c r="D143" s="21">
        <v>37832</v>
      </c>
      <c r="E143" s="21">
        <v>25480</v>
      </c>
      <c r="F143" s="8"/>
      <c r="G143" s="8"/>
      <c r="H143" s="8"/>
      <c r="I143" s="8"/>
      <c r="J143" s="8"/>
      <c r="K143" s="51"/>
      <c r="L143" s="51"/>
      <c r="M143" s="51"/>
      <c r="N143" s="32"/>
      <c r="O143" s="106"/>
      <c r="P143" s="106"/>
    </row>
    <row r="144" spans="1:21" x14ac:dyDescent="0.25">
      <c r="A144" s="63"/>
      <c r="B144" s="9" t="s">
        <v>125</v>
      </c>
      <c r="C144" s="95">
        <f t="shared" si="35"/>
        <v>1200</v>
      </c>
      <c r="D144" s="10">
        <v>1200</v>
      </c>
      <c r="E144" s="10"/>
      <c r="F144" s="8"/>
      <c r="G144" s="8"/>
      <c r="H144" s="8"/>
      <c r="I144" s="8"/>
      <c r="J144" s="8"/>
      <c r="K144" s="51"/>
      <c r="L144" s="51"/>
      <c r="M144" s="51"/>
      <c r="N144" s="32"/>
      <c r="O144" s="106"/>
      <c r="P144" s="106"/>
    </row>
    <row r="145" spans="1:16" x14ac:dyDescent="0.25">
      <c r="A145" s="63"/>
      <c r="B145" s="9" t="s">
        <v>129</v>
      </c>
      <c r="C145" s="95">
        <f t="shared" si="35"/>
        <v>21119</v>
      </c>
      <c r="D145" s="10">
        <v>21119</v>
      </c>
      <c r="E145" s="10"/>
      <c r="F145" s="8"/>
      <c r="G145" s="8"/>
      <c r="H145" s="8"/>
      <c r="I145" s="8"/>
      <c r="J145" s="8"/>
      <c r="K145" s="51"/>
      <c r="L145" s="51"/>
      <c r="M145" s="51"/>
      <c r="N145" s="32"/>
      <c r="O145" s="106"/>
      <c r="P145" s="106"/>
    </row>
    <row r="146" spans="1:16" x14ac:dyDescent="0.25">
      <c r="A146" s="43" t="s">
        <v>138</v>
      </c>
      <c r="B146" s="43" t="s">
        <v>121</v>
      </c>
      <c r="C146" s="94">
        <f t="shared" ref="C146:C154" si="36">SUM(D146:J146)</f>
        <v>28635</v>
      </c>
      <c r="D146" s="42">
        <f>D147</f>
        <v>23970</v>
      </c>
      <c r="E146" s="42">
        <f t="shared" ref="E146:H146" si="37">E147</f>
        <v>3615</v>
      </c>
      <c r="F146" s="42"/>
      <c r="G146" s="42"/>
      <c r="H146" s="42">
        <f t="shared" si="37"/>
        <v>1050</v>
      </c>
      <c r="I146" s="42"/>
      <c r="J146" s="42"/>
      <c r="K146" s="51"/>
      <c r="L146" s="51"/>
      <c r="M146" s="51"/>
      <c r="N146" s="32"/>
      <c r="O146" s="106"/>
      <c r="P146" s="106"/>
    </row>
    <row r="147" spans="1:16" x14ac:dyDescent="0.25">
      <c r="A147" s="63"/>
      <c r="B147" s="71" t="s">
        <v>112</v>
      </c>
      <c r="C147" s="101">
        <f t="shared" si="36"/>
        <v>28635</v>
      </c>
      <c r="D147" s="21">
        <v>23970</v>
      </c>
      <c r="E147" s="10">
        <v>3615</v>
      </c>
      <c r="F147" s="10"/>
      <c r="G147" s="10"/>
      <c r="H147" s="10">
        <v>1050</v>
      </c>
      <c r="I147" s="10"/>
      <c r="J147" s="10"/>
      <c r="K147" s="108"/>
      <c r="L147" s="51"/>
      <c r="M147" s="51"/>
      <c r="N147" s="32"/>
      <c r="O147" s="106"/>
      <c r="P147" s="106"/>
    </row>
    <row r="148" spans="1:16" x14ac:dyDescent="0.25">
      <c r="A148" s="43" t="s">
        <v>77</v>
      </c>
      <c r="B148" s="43" t="s">
        <v>78</v>
      </c>
      <c r="C148" s="94">
        <f t="shared" si="36"/>
        <v>57983</v>
      </c>
      <c r="D148" s="42">
        <f>D149</f>
        <v>21103</v>
      </c>
      <c r="E148" s="42">
        <f t="shared" ref="E148" si="38">E149</f>
        <v>36880</v>
      </c>
      <c r="F148" s="42"/>
      <c r="G148" s="42"/>
      <c r="H148" s="42"/>
      <c r="I148" s="42"/>
      <c r="J148" s="42"/>
      <c r="K148" s="51"/>
      <c r="L148" s="51"/>
      <c r="M148" s="51"/>
      <c r="N148" s="32"/>
      <c r="O148" s="106"/>
      <c r="P148" s="106"/>
    </row>
    <row r="149" spans="1:16" x14ac:dyDescent="0.25">
      <c r="A149" s="63"/>
      <c r="B149" s="64" t="s">
        <v>134</v>
      </c>
      <c r="C149" s="136">
        <f t="shared" si="36"/>
        <v>57983</v>
      </c>
      <c r="D149" s="10">
        <v>21103</v>
      </c>
      <c r="E149" s="21">
        <v>36880</v>
      </c>
      <c r="F149" s="8"/>
      <c r="G149" s="8"/>
      <c r="H149" s="8"/>
      <c r="I149" s="8"/>
      <c r="J149" s="8"/>
      <c r="K149" s="51"/>
      <c r="L149" s="51"/>
      <c r="M149" s="51"/>
      <c r="N149" s="32"/>
      <c r="O149" s="106"/>
      <c r="P149" s="106"/>
    </row>
    <row r="150" spans="1:16" x14ac:dyDescent="0.25">
      <c r="A150" s="43" t="s">
        <v>79</v>
      </c>
      <c r="B150" s="43" t="s">
        <v>80</v>
      </c>
      <c r="C150" s="94">
        <f t="shared" si="36"/>
        <v>2000</v>
      </c>
      <c r="D150" s="42"/>
      <c r="E150" s="42">
        <f t="shared" ref="E150" si="39">E151</f>
        <v>2000</v>
      </c>
      <c r="F150" s="42"/>
      <c r="G150" s="42"/>
      <c r="H150" s="42"/>
      <c r="I150" s="42"/>
      <c r="J150" s="42"/>
      <c r="K150" s="51"/>
      <c r="L150" s="51"/>
      <c r="M150" s="51"/>
      <c r="N150" s="32"/>
      <c r="O150" s="106"/>
      <c r="P150" s="106"/>
    </row>
    <row r="151" spans="1:16" x14ac:dyDescent="0.25">
      <c r="A151" s="63"/>
      <c r="B151" s="9" t="s">
        <v>134</v>
      </c>
      <c r="C151" s="95">
        <f t="shared" si="36"/>
        <v>2000</v>
      </c>
      <c r="D151" s="8"/>
      <c r="E151" s="10">
        <v>2000</v>
      </c>
      <c r="F151" s="8"/>
      <c r="G151" s="8"/>
      <c r="H151" s="8"/>
      <c r="I151" s="8"/>
      <c r="J151" s="8"/>
      <c r="K151" s="51"/>
      <c r="L151" s="51"/>
      <c r="M151" s="51"/>
      <c r="N151" s="32"/>
      <c r="O151" s="106"/>
      <c r="P151" s="106"/>
    </row>
    <row r="152" spans="1:16" x14ac:dyDescent="0.25">
      <c r="A152" s="43" t="s">
        <v>81</v>
      </c>
      <c r="B152" s="43" t="s">
        <v>82</v>
      </c>
      <c r="C152" s="102">
        <f>SUM(D152:J152)</f>
        <v>31381</v>
      </c>
      <c r="D152" s="45">
        <f>D153</f>
        <v>27954</v>
      </c>
      <c r="E152" s="45">
        <f>E153</f>
        <v>3000</v>
      </c>
      <c r="F152" s="45"/>
      <c r="G152" s="45"/>
      <c r="H152" s="45"/>
      <c r="I152" s="45"/>
      <c r="J152" s="45">
        <f>J153</f>
        <v>427</v>
      </c>
      <c r="K152" s="51"/>
      <c r="L152" s="51"/>
      <c r="M152" s="51"/>
      <c r="N152" s="32"/>
      <c r="O152" s="106"/>
      <c r="P152" s="106"/>
    </row>
    <row r="153" spans="1:16" x14ac:dyDescent="0.25">
      <c r="A153" s="63"/>
      <c r="B153" s="9" t="s">
        <v>134</v>
      </c>
      <c r="C153" s="129">
        <f>SUM(D153:J153)</f>
        <v>31381</v>
      </c>
      <c r="D153" s="21">
        <v>27954</v>
      </c>
      <c r="E153" s="10">
        <v>3000</v>
      </c>
      <c r="F153" s="8"/>
      <c r="G153" s="8"/>
      <c r="H153" s="8"/>
      <c r="I153" s="8"/>
      <c r="J153" s="8">
        <v>427</v>
      </c>
      <c r="K153" s="108"/>
      <c r="L153" s="51"/>
      <c r="M153" s="51"/>
      <c r="N153" s="32"/>
      <c r="O153" s="106"/>
      <c r="P153" s="106"/>
    </row>
    <row r="154" spans="1:16" x14ac:dyDescent="0.25">
      <c r="A154" s="43" t="s">
        <v>83</v>
      </c>
      <c r="B154" s="43" t="s">
        <v>141</v>
      </c>
      <c r="C154" s="94">
        <f t="shared" si="36"/>
        <v>54000</v>
      </c>
      <c r="D154" s="42"/>
      <c r="E154" s="42"/>
      <c r="F154" s="42"/>
      <c r="G154" s="42"/>
      <c r="H154" s="42"/>
      <c r="I154" s="42"/>
      <c r="J154" s="42">
        <f t="shared" ref="J154" si="40">J155</f>
        <v>54000</v>
      </c>
      <c r="K154" s="51"/>
      <c r="L154" s="51"/>
      <c r="M154" s="51"/>
      <c r="N154" s="32"/>
      <c r="O154" s="106"/>
      <c r="P154" s="106"/>
    </row>
    <row r="155" spans="1:16" x14ac:dyDescent="0.25">
      <c r="A155" s="63"/>
      <c r="B155" s="9" t="s">
        <v>134</v>
      </c>
      <c r="C155" s="95">
        <f>SUM(D155:J155)</f>
        <v>54000</v>
      </c>
      <c r="D155" s="8"/>
      <c r="E155" s="8"/>
      <c r="F155" s="8"/>
      <c r="G155" s="8"/>
      <c r="H155" s="8"/>
      <c r="I155" s="8"/>
      <c r="J155" s="10">
        <v>54000</v>
      </c>
      <c r="K155" s="51"/>
      <c r="L155" s="51"/>
      <c r="M155" s="51"/>
      <c r="N155" s="32"/>
      <c r="O155" s="106"/>
      <c r="P155" s="106"/>
    </row>
    <row r="156" spans="1:16" x14ac:dyDescent="0.25">
      <c r="A156" s="43" t="s">
        <v>83</v>
      </c>
      <c r="B156" s="43" t="s">
        <v>132</v>
      </c>
      <c r="C156" s="94">
        <f>SUM(D156:J156)</f>
        <v>5600</v>
      </c>
      <c r="D156" s="42">
        <f>D157+D159</f>
        <v>4000</v>
      </c>
      <c r="E156" s="42">
        <f t="shared" ref="E156" si="41">E157+E159</f>
        <v>1600</v>
      </c>
      <c r="F156" s="42"/>
      <c r="G156" s="42"/>
      <c r="H156" s="42"/>
      <c r="I156" s="42"/>
      <c r="J156" s="42"/>
      <c r="K156" s="51"/>
      <c r="L156" s="51"/>
      <c r="M156" s="51"/>
      <c r="N156" s="32"/>
      <c r="O156" s="106"/>
      <c r="P156" s="106"/>
    </row>
    <row r="157" spans="1:16" x14ac:dyDescent="0.25">
      <c r="A157" s="63"/>
      <c r="B157" s="67" t="s">
        <v>130</v>
      </c>
      <c r="C157" s="99">
        <f t="shared" ref="C157:C162" si="42">SUM(D157:J157)</f>
        <v>4000</v>
      </c>
      <c r="D157" s="11">
        <v>4000</v>
      </c>
      <c r="E157" s="8"/>
      <c r="F157" s="8"/>
      <c r="G157" s="8"/>
      <c r="H157" s="8"/>
      <c r="I157" s="8"/>
      <c r="J157" s="8"/>
      <c r="K157" s="51"/>
      <c r="L157" s="51"/>
      <c r="M157" s="51"/>
      <c r="N157" s="32"/>
      <c r="O157" s="106"/>
      <c r="P157" s="106"/>
    </row>
    <row r="158" spans="1:16" x14ac:dyDescent="0.25">
      <c r="A158" s="63"/>
      <c r="B158" s="9" t="s">
        <v>134</v>
      </c>
      <c r="C158" s="95">
        <f t="shared" si="42"/>
        <v>4000</v>
      </c>
      <c r="D158" s="10">
        <v>4000</v>
      </c>
      <c r="E158" s="8"/>
      <c r="F158" s="8"/>
      <c r="G158" s="8"/>
      <c r="H158" s="8"/>
      <c r="I158" s="8"/>
      <c r="J158" s="8"/>
      <c r="K158" s="51"/>
      <c r="L158" s="51"/>
      <c r="M158" s="51"/>
      <c r="N158" s="32"/>
      <c r="O158" s="106"/>
      <c r="P158" s="106"/>
    </row>
    <row r="159" spans="1:16" x14ac:dyDescent="0.25">
      <c r="A159" s="60"/>
      <c r="B159" s="67" t="s">
        <v>131</v>
      </c>
      <c r="C159" s="99">
        <f t="shared" si="42"/>
        <v>1600</v>
      </c>
      <c r="D159" s="8"/>
      <c r="E159" s="11">
        <f>E160</f>
        <v>1600</v>
      </c>
      <c r="F159" s="8"/>
      <c r="G159" s="8"/>
      <c r="H159" s="8"/>
      <c r="I159" s="8"/>
      <c r="J159" s="8"/>
      <c r="K159" s="51"/>
      <c r="L159" s="51"/>
      <c r="M159" s="51"/>
      <c r="N159" s="32"/>
      <c r="O159" s="106"/>
      <c r="P159" s="106"/>
    </row>
    <row r="160" spans="1:16" x14ac:dyDescent="0.25">
      <c r="A160" s="60"/>
      <c r="B160" s="9" t="s">
        <v>112</v>
      </c>
      <c r="C160" s="95">
        <f t="shared" si="42"/>
        <v>1600</v>
      </c>
      <c r="D160" s="8"/>
      <c r="E160" s="10">
        <v>1600</v>
      </c>
      <c r="F160" s="8"/>
      <c r="G160" s="8"/>
      <c r="H160" s="8"/>
      <c r="I160" s="8"/>
      <c r="J160" s="8"/>
      <c r="K160" s="51"/>
      <c r="L160" s="51"/>
      <c r="M160" s="51"/>
      <c r="N160" s="32"/>
      <c r="O160" s="106"/>
      <c r="P160" s="106"/>
    </row>
    <row r="161" spans="1:16" x14ac:dyDescent="0.25">
      <c r="A161" s="43" t="s">
        <v>164</v>
      </c>
      <c r="B161" s="43" t="s">
        <v>173</v>
      </c>
      <c r="C161" s="94">
        <f>SUM(D161:J161)</f>
        <v>2573</v>
      </c>
      <c r="D161" s="44"/>
      <c r="E161" s="42">
        <f>E162+E163</f>
        <v>2573</v>
      </c>
      <c r="F161" s="44"/>
      <c r="G161" s="44"/>
      <c r="H161" s="42">
        <f>H162</f>
        <v>0</v>
      </c>
      <c r="I161" s="42"/>
      <c r="J161" s="44"/>
      <c r="K161" s="51"/>
      <c r="L161" s="51"/>
      <c r="M161" s="51"/>
      <c r="N161" s="32"/>
      <c r="O161" s="106"/>
      <c r="P161" s="106"/>
    </row>
    <row r="162" spans="1:16" x14ac:dyDescent="0.25">
      <c r="A162" s="60"/>
      <c r="B162" s="9" t="s">
        <v>191</v>
      </c>
      <c r="C162" s="95">
        <f t="shared" si="42"/>
        <v>2208</v>
      </c>
      <c r="D162" s="10"/>
      <c r="E162" s="10">
        <v>2208</v>
      </c>
      <c r="F162" s="8"/>
      <c r="G162" s="8"/>
      <c r="H162" s="27"/>
      <c r="I162" s="8"/>
      <c r="J162" s="8"/>
      <c r="K162" s="51"/>
      <c r="L162" s="51"/>
      <c r="M162" s="51"/>
      <c r="N162" s="32"/>
      <c r="O162" s="106"/>
      <c r="P162" s="106"/>
    </row>
    <row r="163" spans="1:16" x14ac:dyDescent="0.25">
      <c r="A163" s="60"/>
      <c r="B163" s="9" t="s">
        <v>159</v>
      </c>
      <c r="C163" s="95">
        <f>E163</f>
        <v>365</v>
      </c>
      <c r="D163" s="10"/>
      <c r="E163" s="10">
        <v>365</v>
      </c>
      <c r="F163" s="8"/>
      <c r="G163" s="8"/>
      <c r="H163" s="27"/>
      <c r="I163" s="8"/>
      <c r="J163" s="8"/>
      <c r="K163" s="51"/>
      <c r="L163" s="51"/>
      <c r="M163" s="51"/>
      <c r="N163" s="32"/>
      <c r="O163" s="106"/>
      <c r="P163" s="106"/>
    </row>
    <row r="164" spans="1:16" ht="26.25" x14ac:dyDescent="0.25">
      <c r="A164" s="43" t="s">
        <v>83</v>
      </c>
      <c r="B164" s="47" t="s">
        <v>183</v>
      </c>
      <c r="C164" s="94">
        <f>C166+C165</f>
        <v>9365</v>
      </c>
      <c r="D164" s="42">
        <f>D166</f>
        <v>3489</v>
      </c>
      <c r="E164" s="42">
        <f>SUM(E165:E166)</f>
        <v>5876</v>
      </c>
      <c r="F164" s="42"/>
      <c r="G164" s="42"/>
      <c r="H164" s="42">
        <f>H166</f>
        <v>0</v>
      </c>
      <c r="I164" s="45"/>
      <c r="J164" s="42"/>
      <c r="K164" s="51"/>
      <c r="L164" s="51"/>
      <c r="M164" s="51"/>
      <c r="N164" s="32"/>
      <c r="O164" s="106"/>
      <c r="P164" s="106"/>
    </row>
    <row r="165" spans="1:16" x14ac:dyDescent="0.25">
      <c r="A165" s="89"/>
      <c r="B165" s="90" t="s">
        <v>159</v>
      </c>
      <c r="C165" s="137">
        <f>E165</f>
        <v>3416</v>
      </c>
      <c r="D165" s="91"/>
      <c r="E165" s="91">
        <v>3416</v>
      </c>
      <c r="F165" s="11"/>
      <c r="G165" s="11"/>
      <c r="H165" s="11"/>
      <c r="I165" s="24"/>
      <c r="J165" s="11"/>
      <c r="K165" s="51"/>
      <c r="L165" s="51"/>
      <c r="M165" s="51"/>
      <c r="N165" s="32"/>
      <c r="O165" s="106"/>
      <c r="P165" s="106"/>
    </row>
    <row r="166" spans="1:16" x14ac:dyDescent="0.25">
      <c r="A166" s="60"/>
      <c r="B166" s="9" t="s">
        <v>185</v>
      </c>
      <c r="C166" s="95">
        <f>SUM(D166:J166)</f>
        <v>5949</v>
      </c>
      <c r="D166" s="10">
        <v>3489</v>
      </c>
      <c r="E166" s="10">
        <v>2460</v>
      </c>
      <c r="F166" s="10"/>
      <c r="G166" s="10"/>
      <c r="H166" s="21"/>
      <c r="I166" s="21"/>
      <c r="J166" s="8"/>
      <c r="K166" s="51"/>
      <c r="L166" s="51"/>
      <c r="M166" s="51"/>
      <c r="N166" s="32"/>
      <c r="O166" s="106"/>
      <c r="P166" s="106"/>
    </row>
    <row r="167" spans="1:16" ht="26.25" x14ac:dyDescent="0.25">
      <c r="A167" s="43" t="s">
        <v>83</v>
      </c>
      <c r="B167" s="47" t="s">
        <v>184</v>
      </c>
      <c r="C167" s="94">
        <f>SUM(D167:J167)</f>
        <v>12509</v>
      </c>
      <c r="D167" s="42">
        <f>SUM(D168:D169)</f>
        <v>12509</v>
      </c>
      <c r="E167" s="42"/>
      <c r="F167" s="42"/>
      <c r="G167" s="42"/>
      <c r="H167" s="42">
        <f>H169</f>
        <v>0</v>
      </c>
      <c r="I167" s="45"/>
      <c r="J167" s="42"/>
      <c r="K167" s="51"/>
      <c r="L167" s="51"/>
      <c r="M167" s="51"/>
      <c r="N167" s="32"/>
      <c r="O167" s="106"/>
      <c r="P167" s="106"/>
    </row>
    <row r="168" spans="1:16" x14ac:dyDescent="0.25">
      <c r="A168" s="89"/>
      <c r="B168" s="92" t="s">
        <v>159</v>
      </c>
      <c r="C168" s="137">
        <f>D168</f>
        <v>199</v>
      </c>
      <c r="D168" s="91">
        <v>199</v>
      </c>
      <c r="E168" s="11"/>
      <c r="F168" s="11"/>
      <c r="G168" s="11"/>
      <c r="H168" s="11"/>
      <c r="I168" s="24"/>
      <c r="J168" s="11"/>
      <c r="K168" s="51"/>
      <c r="L168" s="51"/>
      <c r="M168" s="51"/>
      <c r="N168" s="32"/>
      <c r="O168" s="106"/>
      <c r="P168" s="106"/>
    </row>
    <row r="169" spans="1:16" x14ac:dyDescent="0.25">
      <c r="A169" s="60"/>
      <c r="B169" s="9" t="s">
        <v>185</v>
      </c>
      <c r="C169" s="137">
        <f>SUM(D169:J169)</f>
        <v>12310</v>
      </c>
      <c r="D169" s="91">
        <v>12310</v>
      </c>
      <c r="E169" s="8"/>
      <c r="F169" s="8"/>
      <c r="G169" s="8"/>
      <c r="H169" s="27"/>
      <c r="I169" s="21"/>
      <c r="J169" s="8"/>
      <c r="K169" s="51"/>
      <c r="L169" s="51"/>
      <c r="M169" s="51"/>
      <c r="N169" s="32"/>
      <c r="O169" s="106"/>
      <c r="P169" s="106"/>
    </row>
    <row r="170" spans="1:16" ht="15.6" customHeight="1" x14ac:dyDescent="0.25">
      <c r="A170" s="43" t="s">
        <v>83</v>
      </c>
      <c r="B170" s="47" t="s">
        <v>186</v>
      </c>
      <c r="C170" s="94">
        <f>E170</f>
        <v>1254</v>
      </c>
      <c r="D170" s="44"/>
      <c r="E170" s="42">
        <f>SUM(E171:E171)</f>
        <v>1254</v>
      </c>
      <c r="F170" s="44"/>
      <c r="G170" s="44"/>
      <c r="H170" s="50"/>
      <c r="I170" s="46"/>
      <c r="J170" s="44"/>
      <c r="K170" s="51"/>
      <c r="L170" s="51"/>
      <c r="M170" s="51"/>
      <c r="N170" s="32"/>
      <c r="O170" s="106"/>
      <c r="P170" s="106"/>
    </row>
    <row r="171" spans="1:16" x14ac:dyDescent="0.25">
      <c r="A171" s="60"/>
      <c r="B171" s="9" t="s">
        <v>187</v>
      </c>
      <c r="C171" s="95">
        <f>E171</f>
        <v>1254</v>
      </c>
      <c r="D171" s="10"/>
      <c r="E171" s="10">
        <v>1254</v>
      </c>
      <c r="F171" s="8"/>
      <c r="G171" s="8"/>
      <c r="H171" s="21"/>
      <c r="I171" s="21"/>
      <c r="J171" s="8"/>
      <c r="K171" s="51"/>
      <c r="L171" s="51"/>
      <c r="M171" s="51"/>
      <c r="N171" s="32"/>
      <c r="O171" s="106"/>
      <c r="P171" s="106"/>
    </row>
    <row r="172" spans="1:16" x14ac:dyDescent="0.25">
      <c r="A172" s="43" t="s">
        <v>165</v>
      </c>
      <c r="B172" s="43" t="s">
        <v>179</v>
      </c>
      <c r="C172" s="94">
        <f>D172</f>
        <v>1536</v>
      </c>
      <c r="D172" s="42">
        <v>1536</v>
      </c>
      <c r="E172" s="42"/>
      <c r="F172" s="42"/>
      <c r="G172" s="42"/>
      <c r="H172" s="45"/>
      <c r="I172" s="45"/>
      <c r="J172" s="42"/>
      <c r="K172" s="51"/>
      <c r="L172" s="51"/>
      <c r="M172" s="51"/>
      <c r="N172" s="32"/>
      <c r="O172" s="106"/>
      <c r="P172" s="106"/>
    </row>
    <row r="173" spans="1:16" x14ac:dyDescent="0.25">
      <c r="A173" s="14" t="s">
        <v>84</v>
      </c>
      <c r="B173" s="14" t="s">
        <v>85</v>
      </c>
      <c r="C173" s="100">
        <f>C174+C179+C182+C184+C187+C190</f>
        <v>343398</v>
      </c>
      <c r="D173" s="26">
        <f>D174+D179+D182+D184+D187+D190</f>
        <v>191392</v>
      </c>
      <c r="E173" s="26">
        <f t="shared" ref="E173:J173" si="43">E174+E179+E182+E184+E187+E190</f>
        <v>76078</v>
      </c>
      <c r="F173" s="26">
        <f t="shared" si="43"/>
        <v>300</v>
      </c>
      <c r="G173" s="26">
        <f t="shared" si="43"/>
        <v>0</v>
      </c>
      <c r="H173" s="26">
        <f t="shared" si="43"/>
        <v>320</v>
      </c>
      <c r="I173" s="26">
        <f t="shared" si="43"/>
        <v>70685</v>
      </c>
      <c r="J173" s="26">
        <f t="shared" si="43"/>
        <v>4623</v>
      </c>
      <c r="K173" s="20"/>
      <c r="L173" s="51"/>
      <c r="M173" s="51"/>
      <c r="N173" s="32"/>
      <c r="O173" s="106"/>
      <c r="P173" s="106"/>
    </row>
    <row r="174" spans="1:16" x14ac:dyDescent="0.25">
      <c r="A174" s="43" t="s">
        <v>86</v>
      </c>
      <c r="B174" s="43" t="s">
        <v>87</v>
      </c>
      <c r="C174" s="102">
        <f>SUM(D174:J174)</f>
        <v>175189</v>
      </c>
      <c r="D174" s="45">
        <f>SUM(D175:D178)</f>
        <v>115961</v>
      </c>
      <c r="E174" s="45">
        <f>SUM(E175:E178)</f>
        <v>59228</v>
      </c>
      <c r="F174" s="42"/>
      <c r="G174" s="42"/>
      <c r="H174" s="42">
        <f>H175</f>
        <v>0</v>
      </c>
      <c r="I174" s="42"/>
      <c r="J174" s="42"/>
      <c r="K174" s="20"/>
      <c r="L174" s="51"/>
      <c r="M174" s="51"/>
      <c r="N174" s="32"/>
      <c r="O174" s="106"/>
      <c r="P174" s="106"/>
    </row>
    <row r="175" spans="1:16" x14ac:dyDescent="0.25">
      <c r="A175" s="60"/>
      <c r="B175" s="9" t="s">
        <v>123</v>
      </c>
      <c r="C175" s="129">
        <f t="shared" ref="C175:C178" si="44">SUM(D175:J175)</f>
        <v>88229</v>
      </c>
      <c r="D175" s="21">
        <v>88229</v>
      </c>
      <c r="E175" s="10"/>
      <c r="F175" s="10"/>
      <c r="G175" s="10"/>
      <c r="H175" s="10"/>
      <c r="I175" s="10"/>
      <c r="J175" s="10"/>
      <c r="K175" s="108"/>
      <c r="L175" s="51"/>
      <c r="M175" s="51"/>
      <c r="N175" s="32"/>
      <c r="O175" s="106"/>
      <c r="P175" s="106"/>
    </row>
    <row r="176" spans="1:16" x14ac:dyDescent="0.25">
      <c r="A176" s="60"/>
      <c r="B176" s="9" t="s">
        <v>119</v>
      </c>
      <c r="C176" s="129">
        <f t="shared" si="44"/>
        <v>550</v>
      </c>
      <c r="D176" s="10"/>
      <c r="E176" s="10">
        <v>550</v>
      </c>
      <c r="F176" s="10"/>
      <c r="G176" s="10"/>
      <c r="H176" s="10"/>
      <c r="I176" s="10"/>
      <c r="J176" s="10"/>
      <c r="K176" s="51"/>
      <c r="L176" s="108"/>
      <c r="M176" s="51"/>
      <c r="N176" s="32"/>
      <c r="O176" s="106"/>
      <c r="P176" s="106"/>
    </row>
    <row r="177" spans="1:16" x14ac:dyDescent="0.25">
      <c r="A177" s="60"/>
      <c r="B177" s="9" t="s">
        <v>133</v>
      </c>
      <c r="C177" s="129">
        <f t="shared" si="44"/>
        <v>82140</v>
      </c>
      <c r="D177" s="21">
        <v>27732</v>
      </c>
      <c r="E177" s="21">
        <v>54408</v>
      </c>
      <c r="F177" s="10"/>
      <c r="G177" s="10"/>
      <c r="H177" s="10"/>
      <c r="I177" s="10"/>
      <c r="J177" s="10"/>
      <c r="K177" s="51"/>
      <c r="L177" s="108"/>
      <c r="M177" s="51"/>
      <c r="N177" s="32"/>
      <c r="O177" s="106"/>
      <c r="P177" s="106"/>
    </row>
    <row r="178" spans="1:16" x14ac:dyDescent="0.25">
      <c r="A178" s="60"/>
      <c r="B178" s="9" t="s">
        <v>140</v>
      </c>
      <c r="C178" s="129">
        <f t="shared" si="44"/>
        <v>4270</v>
      </c>
      <c r="D178" s="10"/>
      <c r="E178" s="21">
        <v>4270</v>
      </c>
      <c r="F178" s="10"/>
      <c r="G178" s="10"/>
      <c r="H178" s="10"/>
      <c r="I178" s="10"/>
      <c r="J178" s="10"/>
      <c r="K178" s="51"/>
      <c r="L178" s="51"/>
      <c r="M178" s="108"/>
      <c r="N178" s="32"/>
      <c r="O178" s="106"/>
      <c r="P178" s="106"/>
    </row>
    <row r="179" spans="1:16" x14ac:dyDescent="0.25">
      <c r="A179" s="43" t="s">
        <v>88</v>
      </c>
      <c r="B179" s="43" t="s">
        <v>89</v>
      </c>
      <c r="C179" s="94">
        <f>SUM(D179:J179)</f>
        <v>32348</v>
      </c>
      <c r="D179" s="42">
        <f>SUM(D180:D181)</f>
        <v>27128</v>
      </c>
      <c r="E179" s="45">
        <f>SUM(E180:E181)</f>
        <v>4900</v>
      </c>
      <c r="F179" s="42"/>
      <c r="G179" s="42"/>
      <c r="H179" s="42">
        <f>H180</f>
        <v>320</v>
      </c>
      <c r="I179" s="42"/>
      <c r="J179" s="42"/>
      <c r="K179" s="51"/>
      <c r="L179" s="51"/>
      <c r="M179" s="51"/>
      <c r="N179" s="32"/>
      <c r="O179" s="106"/>
      <c r="P179" s="106"/>
    </row>
    <row r="180" spans="1:16" x14ac:dyDescent="0.25">
      <c r="A180" s="60"/>
      <c r="B180" s="9" t="s">
        <v>134</v>
      </c>
      <c r="C180" s="95">
        <f t="shared" ref="C180:C191" si="45">SUM(D180:J180)</f>
        <v>29848</v>
      </c>
      <c r="D180" s="21">
        <v>27128</v>
      </c>
      <c r="E180" s="21">
        <v>2400</v>
      </c>
      <c r="F180" s="10"/>
      <c r="G180" s="10"/>
      <c r="H180" s="10">
        <v>320</v>
      </c>
      <c r="I180" s="10"/>
      <c r="J180" s="10"/>
      <c r="K180" s="51"/>
      <c r="L180" s="51"/>
      <c r="M180" s="51"/>
      <c r="N180" s="32"/>
      <c r="O180" s="106"/>
      <c r="P180" s="106"/>
    </row>
    <row r="181" spans="1:16" x14ac:dyDescent="0.25">
      <c r="A181" s="60"/>
      <c r="B181" s="9" t="s">
        <v>135</v>
      </c>
      <c r="C181" s="95">
        <f t="shared" si="45"/>
        <v>2500</v>
      </c>
      <c r="D181" s="10"/>
      <c r="E181" s="21">
        <v>2500</v>
      </c>
      <c r="F181" s="10"/>
      <c r="G181" s="10"/>
      <c r="H181" s="10"/>
      <c r="I181" s="10"/>
      <c r="J181" s="10"/>
      <c r="K181" s="51"/>
      <c r="L181" s="51"/>
      <c r="M181" s="51"/>
      <c r="N181" s="32"/>
      <c r="O181" s="106"/>
      <c r="P181" s="106"/>
    </row>
    <row r="182" spans="1:16" x14ac:dyDescent="0.25">
      <c r="A182" s="43" t="s">
        <v>90</v>
      </c>
      <c r="B182" s="43" t="s">
        <v>91</v>
      </c>
      <c r="C182" s="94">
        <f>C183</f>
        <v>70685</v>
      </c>
      <c r="D182" s="42"/>
      <c r="E182" s="42"/>
      <c r="F182" s="42"/>
      <c r="G182" s="42"/>
      <c r="H182" s="42"/>
      <c r="I182" s="42">
        <f>I183</f>
        <v>70685</v>
      </c>
      <c r="J182" s="42"/>
      <c r="K182" s="116"/>
      <c r="L182" s="116"/>
      <c r="M182" s="116"/>
      <c r="N182" s="117"/>
      <c r="O182" s="118"/>
      <c r="P182" s="106"/>
    </row>
    <row r="183" spans="1:16" x14ac:dyDescent="0.25">
      <c r="A183" s="60"/>
      <c r="B183" s="9" t="s">
        <v>112</v>
      </c>
      <c r="C183" s="95">
        <f>I183</f>
        <v>70685</v>
      </c>
      <c r="D183" s="10"/>
      <c r="E183" s="10"/>
      <c r="F183" s="10"/>
      <c r="G183" s="10"/>
      <c r="H183" s="10"/>
      <c r="I183" s="21">
        <v>70685</v>
      </c>
      <c r="J183" s="10"/>
      <c r="K183" s="116"/>
      <c r="L183" s="116"/>
      <c r="M183" s="116"/>
      <c r="N183" s="117"/>
      <c r="O183" s="118"/>
      <c r="P183" s="106"/>
    </row>
    <row r="184" spans="1:16" x14ac:dyDescent="0.25">
      <c r="A184" s="43" t="s">
        <v>92</v>
      </c>
      <c r="B184" s="43" t="s">
        <v>93</v>
      </c>
      <c r="C184" s="103">
        <f>SUM(D184:J184)</f>
        <v>61106</v>
      </c>
      <c r="D184" s="74">
        <f>SUM(D185:D186)</f>
        <v>45133</v>
      </c>
      <c r="E184" s="74">
        <f>SUM(E185:E186)</f>
        <v>11350</v>
      </c>
      <c r="F184" s="73"/>
      <c r="G184" s="73"/>
      <c r="H184" s="73"/>
      <c r="I184" s="73"/>
      <c r="J184" s="73">
        <f t="shared" ref="J184" si="46">SUM(J185:J186)</f>
        <v>4623</v>
      </c>
      <c r="K184" s="116"/>
      <c r="L184" s="116"/>
      <c r="M184" s="116"/>
      <c r="N184" s="117"/>
      <c r="O184" s="118"/>
      <c r="P184" s="106"/>
    </row>
    <row r="185" spans="1:16" x14ac:dyDescent="0.25">
      <c r="A185" s="60"/>
      <c r="B185" s="9" t="s">
        <v>112</v>
      </c>
      <c r="C185" s="138">
        <f>SUM(D185:J185)</f>
        <v>47206</v>
      </c>
      <c r="D185" s="76">
        <v>33733</v>
      </c>
      <c r="E185" s="76">
        <v>8850</v>
      </c>
      <c r="F185" s="75"/>
      <c r="G185" s="75"/>
      <c r="H185" s="10"/>
      <c r="I185" s="10"/>
      <c r="J185" s="10">
        <v>4623</v>
      </c>
      <c r="K185" s="116"/>
      <c r="L185" s="116"/>
      <c r="M185" s="116"/>
      <c r="N185" s="117"/>
      <c r="O185" s="118"/>
      <c r="P185" s="106"/>
    </row>
    <row r="186" spans="1:16" x14ac:dyDescent="0.25">
      <c r="A186" s="60"/>
      <c r="B186" s="9" t="s">
        <v>192</v>
      </c>
      <c r="C186" s="138">
        <f>SUM(D186:J186)</f>
        <v>13900</v>
      </c>
      <c r="D186" s="75">
        <v>11400</v>
      </c>
      <c r="E186" s="75">
        <v>2500</v>
      </c>
      <c r="F186" s="75"/>
      <c r="G186" s="75"/>
      <c r="H186" s="10"/>
      <c r="I186" s="10"/>
      <c r="J186" s="10"/>
      <c r="K186" s="51"/>
      <c r="L186" s="51"/>
      <c r="M186" s="51"/>
      <c r="N186" s="32"/>
      <c r="O186" s="106"/>
      <c r="P186" s="106"/>
    </row>
    <row r="187" spans="1:16" x14ac:dyDescent="0.25">
      <c r="A187" s="43" t="s">
        <v>92</v>
      </c>
      <c r="B187" s="43" t="s">
        <v>94</v>
      </c>
      <c r="C187" s="103">
        <f t="shared" si="45"/>
        <v>3770</v>
      </c>
      <c r="D187" s="73">
        <f>SUM(D188:D189)</f>
        <v>3170</v>
      </c>
      <c r="E187" s="73">
        <f t="shared" ref="E187" si="47">SUM(E188:E189)</f>
        <v>600</v>
      </c>
      <c r="F187" s="73"/>
      <c r="G187" s="73"/>
      <c r="H187" s="73"/>
      <c r="I187" s="73"/>
      <c r="J187" s="73"/>
      <c r="K187" s="51"/>
      <c r="L187" s="51"/>
      <c r="M187" s="51"/>
      <c r="N187" s="32"/>
      <c r="O187" s="106"/>
      <c r="P187" s="106"/>
    </row>
    <row r="188" spans="1:16" x14ac:dyDescent="0.25">
      <c r="A188" s="60"/>
      <c r="B188" s="9" t="s">
        <v>112</v>
      </c>
      <c r="C188" s="138">
        <f t="shared" si="45"/>
        <v>3270</v>
      </c>
      <c r="D188" s="75">
        <v>3170</v>
      </c>
      <c r="E188" s="75">
        <v>100</v>
      </c>
      <c r="F188" s="77"/>
      <c r="G188" s="77"/>
      <c r="H188" s="8"/>
      <c r="I188" s="8"/>
      <c r="J188" s="8"/>
      <c r="K188" s="51"/>
      <c r="L188" s="51"/>
      <c r="M188" s="51"/>
      <c r="N188" s="32"/>
      <c r="O188" s="106"/>
      <c r="P188" s="106"/>
    </row>
    <row r="189" spans="1:16" x14ac:dyDescent="0.25">
      <c r="A189" s="60"/>
      <c r="B189" s="9" t="s">
        <v>118</v>
      </c>
      <c r="C189" s="138">
        <f t="shared" si="45"/>
        <v>500</v>
      </c>
      <c r="D189" s="75"/>
      <c r="E189" s="75">
        <v>500</v>
      </c>
      <c r="F189" s="77"/>
      <c r="G189" s="77"/>
      <c r="H189" s="8"/>
      <c r="I189" s="8"/>
      <c r="J189" s="8"/>
      <c r="K189" s="51"/>
      <c r="L189" s="51"/>
      <c r="M189" s="51"/>
      <c r="N189" s="32"/>
      <c r="O189" s="106"/>
      <c r="P189" s="106"/>
    </row>
    <row r="190" spans="1:16" x14ac:dyDescent="0.25">
      <c r="A190" s="43" t="s">
        <v>95</v>
      </c>
      <c r="B190" s="43" t="s">
        <v>96</v>
      </c>
      <c r="C190" s="103">
        <f t="shared" si="45"/>
        <v>300</v>
      </c>
      <c r="D190" s="73"/>
      <c r="E190" s="73"/>
      <c r="F190" s="73">
        <f t="shared" ref="F190" si="48">F191</f>
        <v>300</v>
      </c>
      <c r="G190" s="73"/>
      <c r="H190" s="73"/>
      <c r="I190" s="73"/>
      <c r="J190" s="73"/>
      <c r="K190" s="51"/>
      <c r="L190" s="51"/>
      <c r="M190" s="51"/>
      <c r="N190" s="32"/>
      <c r="O190" s="106"/>
      <c r="P190" s="106"/>
    </row>
    <row r="191" spans="1:16" x14ac:dyDescent="0.25">
      <c r="A191" s="60"/>
      <c r="B191" s="67" t="s">
        <v>136</v>
      </c>
      <c r="C191" s="139">
        <f t="shared" si="45"/>
        <v>300</v>
      </c>
      <c r="D191" s="77"/>
      <c r="E191" s="77"/>
      <c r="F191" s="78">
        <f>F192</f>
        <v>300</v>
      </c>
      <c r="G191" s="77"/>
      <c r="H191" s="8"/>
      <c r="I191" s="8"/>
      <c r="J191" s="8"/>
      <c r="K191" s="51"/>
      <c r="L191" s="51"/>
      <c r="M191" s="51"/>
      <c r="N191" s="32"/>
      <c r="O191" s="106"/>
      <c r="P191" s="106"/>
    </row>
    <row r="192" spans="1:16" x14ac:dyDescent="0.25">
      <c r="A192" s="79"/>
      <c r="B192" s="9" t="s">
        <v>112</v>
      </c>
      <c r="C192" s="138">
        <f>F192</f>
        <v>300</v>
      </c>
      <c r="D192" s="75"/>
      <c r="E192" s="75"/>
      <c r="F192" s="75">
        <v>300</v>
      </c>
      <c r="G192" s="75"/>
      <c r="H192" s="9"/>
      <c r="I192" s="9"/>
      <c r="J192" s="9"/>
      <c r="K192" s="51"/>
      <c r="L192" s="51"/>
      <c r="M192" s="51"/>
      <c r="N192" s="32"/>
      <c r="O192" s="106"/>
      <c r="P192" s="106"/>
    </row>
    <row r="193" spans="1:16" x14ac:dyDescent="0.25">
      <c r="A193" s="80"/>
      <c r="B193" s="81"/>
      <c r="C193" s="82">
        <f>SUM(D193:J193)</f>
        <v>2379985</v>
      </c>
      <c r="D193" s="83">
        <f>D8+D26+D32+D54+D64+D82+D95+D121+D173</f>
        <v>1549596</v>
      </c>
      <c r="E193" s="83">
        <f>E8+E26+E32+E54+E64+E82+E95+E121+E173</f>
        <v>624983</v>
      </c>
      <c r="F193" s="83">
        <f>F8+F20+F26+F32+F54+F64+F82+F95+F121+F173</f>
        <v>6335</v>
      </c>
      <c r="G193" s="83">
        <f>G8+G20+G26+G32+G54+G64+G82+G95+G121+G173</f>
        <v>13000</v>
      </c>
      <c r="H193" s="83">
        <f>H8+H20+H26+H32+H54+H64+H82+H95+H121+H173</f>
        <v>25671</v>
      </c>
      <c r="I193" s="83">
        <f>I8+I20+I26+I32+I54+I64+I82+I95+I121+I173</f>
        <v>99778</v>
      </c>
      <c r="J193" s="83">
        <f>J8+J20+J26+J32+J54+J64+J82+J95+J121+J173</f>
        <v>60622</v>
      </c>
      <c r="K193" s="126"/>
      <c r="L193" s="126"/>
      <c r="M193" s="126"/>
      <c r="N193" s="126"/>
      <c r="O193" s="107"/>
      <c r="P193" s="106"/>
    </row>
    <row r="194" spans="1:16" x14ac:dyDescent="0.25">
      <c r="A194" s="80"/>
      <c r="B194" s="14" t="s">
        <v>137</v>
      </c>
      <c r="C194" s="28">
        <f>C8+C26+C32+C54+C64+C82+C95+C121+C173</f>
        <v>2379985</v>
      </c>
      <c r="D194" s="84"/>
      <c r="E194" s="84"/>
      <c r="F194" s="84"/>
      <c r="G194" s="84"/>
      <c r="H194" s="80"/>
      <c r="I194" s="80"/>
      <c r="J194" s="85"/>
      <c r="K194" s="106"/>
      <c r="L194" s="112"/>
      <c r="M194" s="112"/>
      <c r="N194" s="106"/>
      <c r="O194" s="106"/>
      <c r="P194" s="106"/>
    </row>
    <row r="195" spans="1:16" x14ac:dyDescent="0.25">
      <c r="A195" s="80"/>
      <c r="B195" s="39"/>
      <c r="C195" s="23"/>
      <c r="D195" s="86"/>
      <c r="E195" s="80"/>
      <c r="F195" s="80"/>
      <c r="G195" s="80"/>
      <c r="H195" s="80"/>
      <c r="I195" s="80"/>
      <c r="J195" s="80"/>
      <c r="K195" s="106"/>
      <c r="L195" s="145"/>
      <c r="M195" s="112"/>
      <c r="N195" s="106"/>
      <c r="O195" s="106"/>
      <c r="P195" s="106"/>
    </row>
    <row r="196" spans="1:16" x14ac:dyDescent="0.25">
      <c r="A196" s="80"/>
      <c r="B196" s="72" t="s">
        <v>97</v>
      </c>
      <c r="C196" s="87">
        <f>[1]ieņēmumi!$C$89-C194</f>
        <v>134947</v>
      </c>
      <c r="D196" s="86"/>
      <c r="E196" s="80"/>
      <c r="F196" s="80"/>
      <c r="G196" s="80"/>
      <c r="H196" s="80"/>
      <c r="I196" s="80"/>
      <c r="J196" s="80"/>
      <c r="L196" s="5"/>
      <c r="M196" s="5"/>
    </row>
    <row r="197" spans="1:16" x14ac:dyDescent="0.25">
      <c r="A197" s="80"/>
      <c r="B197" s="72" t="s">
        <v>98</v>
      </c>
      <c r="C197" s="87"/>
      <c r="D197" s="86"/>
      <c r="E197" s="80"/>
      <c r="F197" s="80"/>
      <c r="G197" s="80"/>
      <c r="H197" s="80"/>
      <c r="I197" s="80"/>
      <c r="J197" s="80"/>
    </row>
    <row r="198" spans="1:16" x14ac:dyDescent="0.25">
      <c r="A198" s="80"/>
      <c r="B198" s="72" t="s">
        <v>99</v>
      </c>
      <c r="C198" s="87" t="str">
        <f>C199</f>
        <v>- 187 806</v>
      </c>
      <c r="D198" s="86"/>
      <c r="E198" s="80"/>
      <c r="F198" s="80"/>
      <c r="G198" s="80"/>
      <c r="H198" s="80"/>
      <c r="I198" s="80"/>
      <c r="J198" s="80"/>
    </row>
    <row r="199" spans="1:16" x14ac:dyDescent="0.25">
      <c r="A199" s="80"/>
      <c r="B199" s="72" t="s">
        <v>100</v>
      </c>
      <c r="C199" s="88" t="s">
        <v>190</v>
      </c>
      <c r="D199" s="86"/>
      <c r="E199" s="80"/>
      <c r="F199" s="80"/>
      <c r="G199" s="80"/>
      <c r="H199" s="80"/>
      <c r="I199" s="80"/>
      <c r="J199" s="80"/>
    </row>
    <row r="200" spans="1:16" x14ac:dyDescent="0.25">
      <c r="A200" s="80"/>
      <c r="B200" s="72" t="s">
        <v>101</v>
      </c>
      <c r="C200" s="88" t="s">
        <v>180</v>
      </c>
      <c r="D200" s="86"/>
      <c r="E200" s="80"/>
      <c r="F200" s="80"/>
      <c r="G200" s="80"/>
      <c r="H200" s="80"/>
      <c r="I200" s="80"/>
      <c r="J200" s="80"/>
    </row>
    <row r="201" spans="1:16" x14ac:dyDescent="0.25">
      <c r="A201" s="80"/>
      <c r="B201" s="72" t="s">
        <v>102</v>
      </c>
      <c r="C201" s="87">
        <v>55214</v>
      </c>
      <c r="D201" s="86"/>
      <c r="E201" s="80"/>
      <c r="F201" s="80"/>
      <c r="G201" s="80"/>
      <c r="H201" s="80"/>
      <c r="I201" s="80"/>
      <c r="J201" s="80"/>
    </row>
    <row r="202" spans="1:16" x14ac:dyDescent="0.25">
      <c r="A202" s="80"/>
      <c r="B202" s="72" t="s">
        <v>145</v>
      </c>
      <c r="C202" s="88" t="s">
        <v>194</v>
      </c>
      <c r="D202" s="86"/>
      <c r="E202" s="80"/>
      <c r="F202" s="80"/>
      <c r="G202" s="80"/>
      <c r="H202" s="80"/>
      <c r="I202" s="80"/>
      <c r="J202" s="80"/>
    </row>
    <row r="203" spans="1:16" x14ac:dyDescent="0.25">
      <c r="A203" s="13"/>
      <c r="B203" s="13"/>
      <c r="C203" s="15"/>
      <c r="D203" s="15"/>
      <c r="E203" s="13"/>
      <c r="F203" s="13"/>
      <c r="G203" s="13"/>
      <c r="H203" s="13"/>
      <c r="I203" s="13"/>
      <c r="J203" s="13"/>
    </row>
    <row r="204" spans="1:16" x14ac:dyDescent="0.25">
      <c r="B204" s="52"/>
      <c r="C204" s="13"/>
      <c r="D204" s="13"/>
    </row>
    <row r="205" spans="1:16" x14ac:dyDescent="0.25">
      <c r="B205" s="152" t="s">
        <v>196</v>
      </c>
      <c r="C205" s="151"/>
      <c r="D205" s="151"/>
      <c r="E205" s="151"/>
      <c r="F205" s="151"/>
      <c r="G205" s="151"/>
    </row>
    <row r="206" spans="1:16" x14ac:dyDescent="0.25">
      <c r="B206" s="13"/>
      <c r="C206" s="13"/>
      <c r="D206" s="13"/>
    </row>
    <row r="207" spans="1:16" x14ac:dyDescent="0.25">
      <c r="B207" s="13"/>
      <c r="C207" s="53"/>
      <c r="D207" s="13"/>
    </row>
    <row r="208" spans="1:16" x14ac:dyDescent="0.25">
      <c r="B208" s="13"/>
      <c r="C208" s="13"/>
      <c r="D208" s="13"/>
    </row>
    <row r="209" spans="2:5" x14ac:dyDescent="0.25">
      <c r="B209" s="13"/>
      <c r="C209" s="53"/>
      <c r="D209" s="13"/>
    </row>
    <row r="210" spans="2:5" x14ac:dyDescent="0.25">
      <c r="B210" s="51"/>
      <c r="C210" s="13"/>
      <c r="D210" s="4"/>
    </row>
    <row r="211" spans="2:5" x14ac:dyDescent="0.25">
      <c r="B211" s="51"/>
      <c r="C211" s="57"/>
    </row>
    <row r="212" spans="2:5" x14ac:dyDescent="0.25">
      <c r="B212" s="13"/>
      <c r="C212" s="56"/>
    </row>
    <row r="213" spans="2:5" x14ac:dyDescent="0.25">
      <c r="B213" s="13"/>
      <c r="C213" s="54"/>
    </row>
    <row r="214" spans="2:5" x14ac:dyDescent="0.25">
      <c r="B214" s="13"/>
      <c r="C214" s="54"/>
      <c r="E214" s="29"/>
    </row>
    <row r="215" spans="2:5" x14ac:dyDescent="0.25">
      <c r="B215" s="13"/>
      <c r="C215" s="54"/>
    </row>
    <row r="216" spans="2:5" x14ac:dyDescent="0.25">
      <c r="B216" s="13"/>
      <c r="C216" s="54"/>
    </row>
    <row r="217" spans="2:5" x14ac:dyDescent="0.25">
      <c r="B217" s="13"/>
      <c r="C217" s="54"/>
    </row>
    <row r="218" spans="2:5" x14ac:dyDescent="0.25">
      <c r="B218" s="13"/>
      <c r="C218" s="55"/>
    </row>
    <row r="219" spans="2:5" x14ac:dyDescent="0.25">
      <c r="B219" s="13"/>
      <c r="C219" s="54"/>
    </row>
    <row r="220" spans="2:5" x14ac:dyDescent="0.25">
      <c r="B220" s="13"/>
      <c r="C220" s="54"/>
    </row>
    <row r="221" spans="2:5" x14ac:dyDescent="0.25">
      <c r="B221" s="13"/>
      <c r="C221" s="54"/>
    </row>
    <row r="222" spans="2:5" x14ac:dyDescent="0.25">
      <c r="B222" s="13"/>
      <c r="C222" s="54"/>
    </row>
    <row r="223" spans="2:5" x14ac:dyDescent="0.25">
      <c r="B223" s="13"/>
      <c r="C223" s="54"/>
    </row>
    <row r="224" spans="2:5" x14ac:dyDescent="0.25">
      <c r="B224" s="13"/>
      <c r="C224" s="54"/>
    </row>
    <row r="225" spans="2:5" x14ac:dyDescent="0.25">
      <c r="C225" s="37"/>
      <c r="D225" s="37"/>
      <c r="E225" s="37"/>
    </row>
    <row r="227" spans="2:5" x14ac:dyDescent="0.25">
      <c r="B227" s="13"/>
      <c r="C227" s="54"/>
    </row>
    <row r="228" spans="2:5" x14ac:dyDescent="0.25">
      <c r="B228" s="13"/>
      <c r="C228" s="54"/>
    </row>
    <row r="229" spans="2:5" x14ac:dyDescent="0.25">
      <c r="B229" s="13"/>
      <c r="C229" s="54"/>
    </row>
    <row r="230" spans="2:5" x14ac:dyDescent="0.25">
      <c r="C230" s="37"/>
    </row>
    <row r="232" spans="2:5" x14ac:dyDescent="0.25">
      <c r="B232" s="58"/>
      <c r="C232" s="59"/>
    </row>
  </sheetData>
  <mergeCells count="4">
    <mergeCell ref="D4:J4"/>
    <mergeCell ref="B2:I2"/>
    <mergeCell ref="C1:J1"/>
    <mergeCell ref="B205:G205"/>
  </mergeCells>
  <pageMargins left="1.1023622047244095" right="0.31496062992125984" top="0.74803149606299213" bottom="0.74803149606299213" header="0.31496062992125984" footer="0.31496062992125984"/>
  <pageSetup paperSize="9" scale="92" fitToHeight="0" orientation="landscape" r:id="rId1"/>
  <headerFooter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izdevumi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Daina</dc:creator>
  <cp:lastModifiedBy>Ieva Sīle</cp:lastModifiedBy>
  <cp:lastPrinted>2018-02-01T08:58:13Z</cp:lastPrinted>
  <dcterms:created xsi:type="dcterms:W3CDTF">2016-01-05T14:11:04Z</dcterms:created>
  <dcterms:modified xsi:type="dcterms:W3CDTF">2018-02-01T08:59:37Z</dcterms:modified>
</cp:coreProperties>
</file>