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isms\Desktop\veidlapas, paraugi\"/>
    </mc:Choice>
  </mc:AlternateContent>
  <bookViews>
    <workbookView xWindow="0" yWindow="0" windowWidth="20490" windowHeight="7650"/>
  </bookViews>
  <sheets>
    <sheet name="Sheet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C37" i="2" l="1"/>
  <c r="G55" i="1"/>
  <c r="G81" i="1" s="1"/>
  <c r="H55" i="1"/>
  <c r="I55" i="1"/>
  <c r="I81" i="1" s="1"/>
  <c r="J55" i="1"/>
  <c r="K55" i="1"/>
  <c r="K81" i="1" s="1"/>
  <c r="L55" i="1"/>
  <c r="M55" i="1"/>
  <c r="M81" i="1" s="1"/>
  <c r="N55" i="1"/>
  <c r="O55" i="1"/>
  <c r="O81" i="1" s="1"/>
  <c r="P55" i="1"/>
  <c r="Q55" i="1"/>
  <c r="Q81" i="1" s="1"/>
  <c r="F55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F41" i="1"/>
  <c r="G41" i="1"/>
  <c r="H41" i="1"/>
  <c r="I41" i="1"/>
  <c r="J41" i="1"/>
  <c r="K41" i="1"/>
  <c r="L41" i="1"/>
  <c r="M41" i="1"/>
  <c r="N41" i="1"/>
  <c r="O41" i="1"/>
  <c r="P41" i="1"/>
  <c r="Q41" i="1"/>
  <c r="F36" i="1"/>
  <c r="G36" i="1"/>
  <c r="H36" i="1"/>
  <c r="I36" i="1"/>
  <c r="J36" i="1"/>
  <c r="K36" i="1"/>
  <c r="L36" i="1"/>
  <c r="M36" i="1"/>
  <c r="N36" i="1"/>
  <c r="O36" i="1"/>
  <c r="P36" i="1"/>
  <c r="Q36" i="1"/>
  <c r="F32" i="1"/>
  <c r="G32" i="1"/>
  <c r="H32" i="1"/>
  <c r="I32" i="1"/>
  <c r="J32" i="1"/>
  <c r="K32" i="1"/>
  <c r="L32" i="1"/>
  <c r="M32" i="1"/>
  <c r="N32" i="1"/>
  <c r="O32" i="1"/>
  <c r="P32" i="1"/>
  <c r="Q32" i="1"/>
  <c r="F19" i="1"/>
  <c r="G19" i="1"/>
  <c r="H19" i="1"/>
  <c r="I19" i="1"/>
  <c r="J19" i="1"/>
  <c r="K19" i="1"/>
  <c r="L19" i="1"/>
  <c r="M19" i="1"/>
  <c r="N19" i="1"/>
  <c r="O19" i="1"/>
  <c r="P19" i="1"/>
  <c r="Q19" i="1"/>
  <c r="F17" i="1"/>
  <c r="G17" i="1"/>
  <c r="H17" i="1"/>
  <c r="I17" i="1"/>
  <c r="J17" i="1"/>
  <c r="K17" i="1"/>
  <c r="L17" i="1"/>
  <c r="M17" i="1"/>
  <c r="N17" i="1"/>
  <c r="O17" i="1"/>
  <c r="P17" i="1"/>
  <c r="Q17" i="1"/>
  <c r="F8" i="1"/>
  <c r="G8" i="1"/>
  <c r="H8" i="1"/>
  <c r="I8" i="1"/>
  <c r="J8" i="1"/>
  <c r="K8" i="1"/>
  <c r="L8" i="1"/>
  <c r="M8" i="1"/>
  <c r="N8" i="1"/>
  <c r="O8" i="1"/>
  <c r="P8" i="1"/>
  <c r="Q8" i="1"/>
  <c r="R52" i="1"/>
  <c r="Y52" i="1"/>
  <c r="R62" i="1"/>
  <c r="Y62" i="1"/>
  <c r="S73" i="1"/>
  <c r="T73" i="1"/>
  <c r="U73" i="1"/>
  <c r="V73" i="1"/>
  <c r="S55" i="1"/>
  <c r="T55" i="1"/>
  <c r="U55" i="1"/>
  <c r="V55" i="1"/>
  <c r="W55" i="1"/>
  <c r="X55" i="1"/>
  <c r="S19" i="1"/>
  <c r="S43" i="1"/>
  <c r="S81" i="1" s="1"/>
  <c r="V43" i="1"/>
  <c r="V19" i="1"/>
  <c r="R11" i="1"/>
  <c r="Y11" i="1"/>
  <c r="R12" i="1"/>
  <c r="Y12" i="1"/>
  <c r="R13" i="1"/>
  <c r="Y13" i="1"/>
  <c r="R14" i="1"/>
  <c r="Y14" i="1"/>
  <c r="R15" i="1"/>
  <c r="Y15" i="1"/>
  <c r="R16" i="1"/>
  <c r="Y16" i="1"/>
  <c r="U81" i="1"/>
  <c r="R68" i="1"/>
  <c r="Y68" i="1" s="1"/>
  <c r="R69" i="1"/>
  <c r="Y69" i="1" s="1"/>
  <c r="R70" i="1"/>
  <c r="Y70" i="1" s="1"/>
  <c r="R71" i="1"/>
  <c r="Y71" i="1" s="1"/>
  <c r="R64" i="1"/>
  <c r="Y64" i="1" s="1"/>
  <c r="R29" i="1"/>
  <c r="Y29" i="1" s="1"/>
  <c r="R30" i="1"/>
  <c r="Y30" i="1" s="1"/>
  <c r="R47" i="1"/>
  <c r="Y47" i="1" s="1"/>
  <c r="R26" i="1"/>
  <c r="Y26" i="1" s="1"/>
  <c r="R9" i="1"/>
  <c r="R8" i="1" s="1"/>
  <c r="E55" i="1"/>
  <c r="E41" i="1"/>
  <c r="E36" i="1"/>
  <c r="E32" i="1"/>
  <c r="E19" i="1"/>
  <c r="E17" i="1"/>
  <c r="E8" i="1"/>
  <c r="E73" i="1"/>
  <c r="E81" i="1" s="1"/>
  <c r="S8" i="1"/>
  <c r="T8" i="1"/>
  <c r="V8" i="1"/>
  <c r="W8" i="1"/>
  <c r="X8" i="1"/>
  <c r="S17" i="1"/>
  <c r="T17" i="1"/>
  <c r="V17" i="1"/>
  <c r="W17" i="1"/>
  <c r="X17" i="1"/>
  <c r="T19" i="1"/>
  <c r="W19" i="1"/>
  <c r="X19" i="1"/>
  <c r="S32" i="1"/>
  <c r="T32" i="1"/>
  <c r="V32" i="1"/>
  <c r="W32" i="1"/>
  <c r="X32" i="1"/>
  <c r="S36" i="1"/>
  <c r="T36" i="1"/>
  <c r="V36" i="1"/>
  <c r="W36" i="1"/>
  <c r="X36" i="1"/>
  <c r="S41" i="1"/>
  <c r="T41" i="1"/>
  <c r="V41" i="1"/>
  <c r="V81" i="1"/>
  <c r="W41" i="1"/>
  <c r="X41" i="1"/>
  <c r="T43" i="1"/>
  <c r="T81" i="1"/>
  <c r="W43" i="1"/>
  <c r="X43" i="1"/>
  <c r="X73" i="1"/>
  <c r="X81" i="1"/>
  <c r="G73" i="1"/>
  <c r="H73" i="1"/>
  <c r="I73" i="1"/>
  <c r="J73" i="1"/>
  <c r="K73" i="1"/>
  <c r="L73" i="1"/>
  <c r="M73" i="1"/>
  <c r="N73" i="1"/>
  <c r="O73" i="1"/>
  <c r="P73" i="1"/>
  <c r="Q73" i="1"/>
  <c r="W73" i="1"/>
  <c r="F73" i="1"/>
  <c r="R10" i="1"/>
  <c r="Y10" i="1" s="1"/>
  <c r="R18" i="1"/>
  <c r="Y18" i="1" s="1"/>
  <c r="Y17" i="1" s="1"/>
  <c r="R20" i="1"/>
  <c r="Y20" i="1"/>
  <c r="R21" i="1"/>
  <c r="Y21" i="1"/>
  <c r="R22" i="1"/>
  <c r="Y22" i="1"/>
  <c r="R23" i="1"/>
  <c r="Y23" i="1"/>
  <c r="R24" i="1"/>
  <c r="Y24" i="1"/>
  <c r="R25" i="1"/>
  <c r="Y25" i="1"/>
  <c r="R27" i="1"/>
  <c r="Y27" i="1"/>
  <c r="R28" i="1"/>
  <c r="Y28" i="1"/>
  <c r="R31" i="1"/>
  <c r="Y31" i="1"/>
  <c r="R33" i="1"/>
  <c r="Y33" i="1"/>
  <c r="Y32" i="1" s="1"/>
  <c r="R34" i="1"/>
  <c r="Y34" i="1"/>
  <c r="R35" i="1"/>
  <c r="Y35" i="1"/>
  <c r="R37" i="1"/>
  <c r="Y37" i="1"/>
  <c r="Y36" i="1" s="1"/>
  <c r="R38" i="1"/>
  <c r="Y38" i="1"/>
  <c r="R39" i="1"/>
  <c r="Y39" i="1"/>
  <c r="R40" i="1"/>
  <c r="Y40" i="1"/>
  <c r="R42" i="1"/>
  <c r="Y42" i="1"/>
  <c r="Y41" i="1" s="1"/>
  <c r="R44" i="1"/>
  <c r="Y44" i="1" s="1"/>
  <c r="R45" i="1"/>
  <c r="Y45" i="1" s="1"/>
  <c r="R46" i="1"/>
  <c r="Y46" i="1" s="1"/>
  <c r="R48" i="1"/>
  <c r="Y48" i="1" s="1"/>
  <c r="R49" i="1"/>
  <c r="Y49" i="1" s="1"/>
  <c r="R50" i="1"/>
  <c r="Y50" i="1" s="1"/>
  <c r="R51" i="1"/>
  <c r="Y51" i="1" s="1"/>
  <c r="R53" i="1"/>
  <c r="Y53" i="1" s="1"/>
  <c r="R54" i="1"/>
  <c r="Y54" i="1" s="1"/>
  <c r="R72" i="1"/>
  <c r="Y72" i="1" s="1"/>
  <c r="R56" i="1"/>
  <c r="R55" i="1" s="1"/>
  <c r="R67" i="1"/>
  <c r="Y67" i="1" s="1"/>
  <c r="R60" i="1"/>
  <c r="Y60" i="1" s="1"/>
  <c r="R63" i="1"/>
  <c r="Y63" i="1" s="1"/>
  <c r="R61" i="1"/>
  <c r="Y61" i="1" s="1"/>
  <c r="R59" i="1"/>
  <c r="Y59" i="1" s="1"/>
  <c r="R57" i="1"/>
  <c r="Y57" i="1" s="1"/>
  <c r="R58" i="1"/>
  <c r="Y58" i="1" s="1"/>
  <c r="R65" i="1"/>
  <c r="Y65" i="1" s="1"/>
  <c r="R66" i="1"/>
  <c r="Y66" i="1" s="1"/>
  <c r="R78" i="1"/>
  <c r="Y78" i="1" s="1"/>
  <c r="R74" i="1"/>
  <c r="Y74" i="1" s="1"/>
  <c r="R79" i="1"/>
  <c r="Y79" i="1" s="1"/>
  <c r="R80" i="1"/>
  <c r="Y80" i="1" s="1"/>
  <c r="R75" i="1"/>
  <c r="Y75" i="1" s="1"/>
  <c r="R77" i="1"/>
  <c r="Y77" i="1" s="1"/>
  <c r="R76" i="1"/>
  <c r="Y76" i="1" s="1"/>
  <c r="W81" i="1"/>
  <c r="R19" i="1"/>
  <c r="F81" i="1"/>
  <c r="P81" i="1"/>
  <c r="N81" i="1"/>
  <c r="L81" i="1"/>
  <c r="J81" i="1"/>
  <c r="H81" i="1"/>
  <c r="R36" i="1"/>
  <c r="Y8" i="1"/>
  <c r="R32" i="1"/>
  <c r="R41" i="1"/>
  <c r="R17" i="1"/>
  <c r="Y43" i="1" l="1"/>
  <c r="Y73" i="1"/>
  <c r="Y19" i="1"/>
  <c r="Y56" i="1"/>
  <c r="Y55" i="1" s="1"/>
  <c r="R43" i="1"/>
  <c r="R73" i="1"/>
  <c r="R82" i="1" l="1"/>
  <c r="R86" i="1" s="1"/>
  <c r="R81" i="1"/>
  <c r="Y81" i="1"/>
</calcChain>
</file>

<file path=xl/sharedStrings.xml><?xml version="1.0" encoding="utf-8"?>
<sst xmlns="http://schemas.openxmlformats.org/spreadsheetml/2006/main" count="322" uniqueCount="258">
  <si>
    <t>Uzsk. dim. kods</t>
  </si>
  <si>
    <t>23</t>
  </si>
  <si>
    <t>75</t>
  </si>
  <si>
    <t>66</t>
  </si>
  <si>
    <t>21</t>
  </si>
  <si>
    <t>24</t>
  </si>
  <si>
    <t>26</t>
  </si>
  <si>
    <t>50</t>
  </si>
  <si>
    <t>57</t>
  </si>
  <si>
    <t>63</t>
  </si>
  <si>
    <t>88</t>
  </si>
  <si>
    <t>40</t>
  </si>
  <si>
    <t>05</t>
  </si>
  <si>
    <t>47</t>
  </si>
  <si>
    <t>98</t>
  </si>
  <si>
    <t>43</t>
  </si>
  <si>
    <t>51</t>
  </si>
  <si>
    <t>45</t>
  </si>
  <si>
    <t>09.1</t>
  </si>
  <si>
    <t>95</t>
  </si>
  <si>
    <t>96</t>
  </si>
  <si>
    <t>36</t>
  </si>
  <si>
    <t>89</t>
  </si>
  <si>
    <t>11</t>
  </si>
  <si>
    <t>13</t>
  </si>
  <si>
    <t>14</t>
  </si>
  <si>
    <t>17</t>
  </si>
  <si>
    <t>30</t>
  </si>
  <si>
    <t>41</t>
  </si>
  <si>
    <t>62</t>
  </si>
  <si>
    <t>77</t>
  </si>
  <si>
    <t>78</t>
  </si>
  <si>
    <t>15</t>
  </si>
  <si>
    <t>18</t>
  </si>
  <si>
    <t>02</t>
  </si>
  <si>
    <t>92</t>
  </si>
  <si>
    <t>25</t>
  </si>
  <si>
    <t>16</t>
  </si>
  <si>
    <t>52</t>
  </si>
  <si>
    <t>19.2</t>
  </si>
  <si>
    <t>22.3</t>
  </si>
  <si>
    <t>22.1</t>
  </si>
  <si>
    <t>500</t>
  </si>
  <si>
    <t>06</t>
  </si>
  <si>
    <t>19.1</t>
  </si>
  <si>
    <t>19</t>
  </si>
  <si>
    <t>39</t>
  </si>
  <si>
    <t>12</t>
  </si>
  <si>
    <t>09</t>
  </si>
  <si>
    <t>38</t>
  </si>
  <si>
    <t>01</t>
  </si>
  <si>
    <t>08</t>
  </si>
  <si>
    <t>04</t>
  </si>
  <si>
    <t>79</t>
  </si>
  <si>
    <t>97</t>
  </si>
  <si>
    <t>44</t>
  </si>
  <si>
    <t>94</t>
  </si>
  <si>
    <t>Uzsk. dim. nosaukums</t>
  </si>
  <si>
    <t>skolēnu autobuss</t>
  </si>
  <si>
    <t>darba drošiba, aizsardzība</t>
  </si>
  <si>
    <t>soc.dien.asistenti</t>
  </si>
  <si>
    <t>būvvalde</t>
  </si>
  <si>
    <t>skolēnu biļetes</t>
  </si>
  <si>
    <t>aizņēm.% un apkalpošanas maksas maksājum</t>
  </si>
  <si>
    <t>APSDpašvaldībās NVA līdzekļi</t>
  </si>
  <si>
    <t>MD kolektīvu vadītājiem</t>
  </si>
  <si>
    <t>Vadība izglītības funkciju nodrošināšani</t>
  </si>
  <si>
    <t>proj."Mans novads tautu deju rakstos"</t>
  </si>
  <si>
    <t>APSDpašvaldībās pašvaldības līdzekļi</t>
  </si>
  <si>
    <t>pirts</t>
  </si>
  <si>
    <t>Bāriņtiesa</t>
  </si>
  <si>
    <t>vēlēšanu komisija</t>
  </si>
  <si>
    <t>sociālais dienests</t>
  </si>
  <si>
    <t>Līdzekļi nepar.gad.</t>
  </si>
  <si>
    <t>Albalsts mazo un vidējo uzņēmumu attīstības veicināšanai</t>
  </si>
  <si>
    <t>kultūras nama atjaunošana no m/d pašvaldības pasākumiem</t>
  </si>
  <si>
    <t>Pamatbudžets a/c Čudariene-Obeļova pārbūve</t>
  </si>
  <si>
    <t>Pamatbudžets a/c Baltinava-Abriņas pārbūve</t>
  </si>
  <si>
    <t>pab.ģimenēm ar bērniem</t>
  </si>
  <si>
    <t>proj."Bērnu rotaļu laukums pie v-skolas"</t>
  </si>
  <si>
    <t>ūdens apgāde</t>
  </si>
  <si>
    <t>atkritumu apsaimniekošana</t>
  </si>
  <si>
    <t>parks</t>
  </si>
  <si>
    <t>MMS pedagogi pašvald</t>
  </si>
  <si>
    <t>sports</t>
  </si>
  <si>
    <t>deputāti</t>
  </si>
  <si>
    <t>Tūrisms</t>
  </si>
  <si>
    <t>veļas māja</t>
  </si>
  <si>
    <t>klientu apkalpošanas centrs</t>
  </si>
  <si>
    <t>MMS mērķdotācijas</t>
  </si>
  <si>
    <t>vidusskola mērķdotāc</t>
  </si>
  <si>
    <t>5.-6.gadīgo m/d pedagogiem</t>
  </si>
  <si>
    <t>proj."Muzeja izstāžu telpu atjaunošana"</t>
  </si>
  <si>
    <t>aizņēmuma atmaksa</t>
  </si>
  <si>
    <t>MMS pašvaldības fins</t>
  </si>
  <si>
    <t>kapsētas</t>
  </si>
  <si>
    <t>vidussk. proj."Atbalsts izglītojamo individuālo kompetenču attīstībai"</t>
  </si>
  <si>
    <t>autoceļu plūdu seku likvidēšana</t>
  </si>
  <si>
    <t>autoceļu uzturēšana no pamatbudžeta</t>
  </si>
  <si>
    <t>Taures skan Baltinavā 2017</t>
  </si>
  <si>
    <t>bibliotēka</t>
  </si>
  <si>
    <t>Baltinavas v-sk. pirmskolas izglītība</t>
  </si>
  <si>
    <t>vidusskola pāsvaldīb</t>
  </si>
  <si>
    <t>pab.ārkārtas siruācijās+nevērtētie pab.</t>
  </si>
  <si>
    <t>kultūras pasākumi</t>
  </si>
  <si>
    <t>kultūras nams</t>
  </si>
  <si>
    <t>Soc.pabalsti</t>
  </si>
  <si>
    <t>NOVADS</t>
  </si>
  <si>
    <t>muzejs</t>
  </si>
  <si>
    <t>tranf.starp pašv par izgl.pakalpoj.</t>
  </si>
  <si>
    <t>Vēsturiskā centra labiek.</t>
  </si>
  <si>
    <t>Pamatbudžets proj."Loba doba Zīmeļlatgolā"</t>
  </si>
  <si>
    <t>kanalizācijas izdev.</t>
  </si>
  <si>
    <t>proj."Dzīvo aktīvs Baltinavā"</t>
  </si>
  <si>
    <t>Kultūra</t>
  </si>
  <si>
    <t>Funkc. kat. kods</t>
  </si>
  <si>
    <t>09.600</t>
  </si>
  <si>
    <t>03.200</t>
  </si>
  <si>
    <t>10.700</t>
  </si>
  <si>
    <t>04.400</t>
  </si>
  <si>
    <t>01.700</t>
  </si>
  <si>
    <t>04.100</t>
  </si>
  <si>
    <t>08.200</t>
  </si>
  <si>
    <t>09.800</t>
  </si>
  <si>
    <t>06.300</t>
  </si>
  <si>
    <t>10.400</t>
  </si>
  <si>
    <t>01.100</t>
  </si>
  <si>
    <t>10.900</t>
  </si>
  <si>
    <t>01.800</t>
  </si>
  <si>
    <t>04.500</t>
  </si>
  <si>
    <t>09.100</t>
  </si>
  <si>
    <t>05.100</t>
  </si>
  <si>
    <t>05.600</t>
  </si>
  <si>
    <t>09.510</t>
  </si>
  <si>
    <t>08.100</t>
  </si>
  <si>
    <t>04.700</t>
  </si>
  <si>
    <t>01.600</t>
  </si>
  <si>
    <t>09.219</t>
  </si>
  <si>
    <t>06.600</t>
  </si>
  <si>
    <t>01.830</t>
  </si>
  <si>
    <t>05.200</t>
  </si>
  <si>
    <t>07.400</t>
  </si>
  <si>
    <t>Funkc. kat.</t>
  </si>
  <si>
    <t>Izglītības papildu pakalpojumi</t>
  </si>
  <si>
    <t>Ugunsdrošības, ugunsdzēsības, glābšanas un civilās drošības dienesti</t>
  </si>
  <si>
    <t>Pārējais citur neklasificēts atbalsts sociāli atstumtām personām</t>
  </si>
  <si>
    <t>Ieguves rūpniecība, apstrādes rūpniecība un būvniecība</t>
  </si>
  <si>
    <t>Vispārējās valdības sektora (valsts un pašvaldības) parāda darījumi</t>
  </si>
  <si>
    <t>Vispārēja ekonomiska, komerciāla un nodarbinātības darbība</t>
  </si>
  <si>
    <t>Pārējā citur neklasificētā izglītība</t>
  </si>
  <si>
    <t>Ūdensapgāde</t>
  </si>
  <si>
    <t>Atbalsts ģimenēm ar bērniem</t>
  </si>
  <si>
    <t>Izpildvara, likumdošanas vara, finanšu un fiskālā darbība, ārlietas</t>
  </si>
  <si>
    <t>Pārējā citur neklasificētā sociālā aizsardzība</t>
  </si>
  <si>
    <t>Vispārēja rakstura transferti starp valsts pārvaldes dažādiem līmeņiem</t>
  </si>
  <si>
    <t>Transports</t>
  </si>
  <si>
    <t>Pirmsskolas izglītība (ISCED-97 0.līmenis)</t>
  </si>
  <si>
    <t>Atkritumu apsaimniekošana</t>
  </si>
  <si>
    <t>Pārējā citur neklasificētā vides aizsardzība</t>
  </si>
  <si>
    <t>Interešu un profesionālās ievirzes izglītība</t>
  </si>
  <si>
    <t>Atpūtas un sporta pasākumi</t>
  </si>
  <si>
    <t>Citas nozares</t>
  </si>
  <si>
    <t>Pārējie iepriekš neklasificētie vispārējie valdības dienesti</t>
  </si>
  <si>
    <t>Vispārējās izglītības mācību iestāžu izdevumi, kuras vienlaikus nodrošina vairāku ISCED-97 līmeņu iz</t>
  </si>
  <si>
    <t>Pārējā citur neklasificētā teritoriju un mājokļu apsaimniekošanas darbība</t>
  </si>
  <si>
    <t>Vispārēja rakstura transferti no pašvaldību budžeta pašvaldību budžetam</t>
  </si>
  <si>
    <t>Notekūdeņu apsaimniekošana</t>
  </si>
  <si>
    <t>Sabiedrības veselības dienestu pakalpojumi</t>
  </si>
  <si>
    <t>Izdevumi</t>
  </si>
  <si>
    <t>atalgojums</t>
  </si>
  <si>
    <t>ddvsai</t>
  </si>
  <si>
    <t>komandējumi</t>
  </si>
  <si>
    <t>pakalpojumi</t>
  </si>
  <si>
    <t>krājumi</t>
  </si>
  <si>
    <t>periodika</t>
  </si>
  <si>
    <t>nodokļu maksājumi</t>
  </si>
  <si>
    <t>% izdevumi</t>
  </si>
  <si>
    <t>supsīdijas un dotācijas</t>
  </si>
  <si>
    <t>sociālie pabalsti</t>
  </si>
  <si>
    <t>uzturēšanas izdevumi</t>
  </si>
  <si>
    <t>kapitālie izdevumi</t>
  </si>
  <si>
    <t>kopā</t>
  </si>
  <si>
    <t>no pašu ieņēmumiem</t>
  </si>
  <si>
    <t xml:space="preserve">dotācijas </t>
  </si>
  <si>
    <t>lad projekta</t>
  </si>
  <si>
    <t>kredīts</t>
  </si>
  <si>
    <t xml:space="preserve">Baltinavas novada </t>
  </si>
  <si>
    <t>reģ.nr900009115590</t>
  </si>
  <si>
    <t>izdevumu finansēšanas avots</t>
  </si>
  <si>
    <t>konta atlikums</t>
  </si>
  <si>
    <t>vispārējie vadības dienesti</t>
  </si>
  <si>
    <t>sabiedriskā kārtība un drošība</t>
  </si>
  <si>
    <t>01.00</t>
  </si>
  <si>
    <t>03.00</t>
  </si>
  <si>
    <t>04.00</t>
  </si>
  <si>
    <t>05.00</t>
  </si>
  <si>
    <t>vides aizsardzība</t>
  </si>
  <si>
    <t>06.00</t>
  </si>
  <si>
    <t>07.00</t>
  </si>
  <si>
    <t>veselība</t>
  </si>
  <si>
    <t>08.00</t>
  </si>
  <si>
    <t>atpūta kultūra un religija</t>
  </si>
  <si>
    <t>09.00</t>
  </si>
  <si>
    <t>10.00</t>
  </si>
  <si>
    <t>sociālā aizsardzība</t>
  </si>
  <si>
    <t>Plānotie izdevumi pēc funkcionālajām kategorijām, atbilstoši ekonomiskajām kategorijām un pēc finansēšanas avotiem</t>
  </si>
  <si>
    <t xml:space="preserve">kopā </t>
  </si>
  <si>
    <t>lad avanss</t>
  </si>
  <si>
    <t>izdevumi pēc ekonomiskās klasifikācijas 2018</t>
  </si>
  <si>
    <t>vēstures atskaņas Grīvas mežos</t>
  </si>
  <si>
    <t>Bērnu un jauniešu pašispusme mūzikā</t>
  </si>
  <si>
    <t>iepazīsim lai nosargātu</t>
  </si>
  <si>
    <t>19,3</t>
  </si>
  <si>
    <t>ēdināšana bloks vidusskolā</t>
  </si>
  <si>
    <t>33,1</t>
  </si>
  <si>
    <t>33,2</t>
  </si>
  <si>
    <t>33,3</t>
  </si>
  <si>
    <t>33,4</t>
  </si>
  <si>
    <t>Baltinavas Kristīgā internātpamatkola ēdināšanas bloks</t>
  </si>
  <si>
    <t>Baltinavas Kristīgā internātpamatkola pedagogi</t>
  </si>
  <si>
    <t>Baltinavas Kristīgā internātpamatkola dotācija uzturēšanai</t>
  </si>
  <si>
    <t>Baltinavas Kristīgā internātpamatkola pašvaldības dotācija</t>
  </si>
  <si>
    <t>ieņēmumi</t>
  </si>
  <si>
    <t>atlikums</t>
  </si>
  <si>
    <t>uz01,01,</t>
  </si>
  <si>
    <t>uz31,12</t>
  </si>
  <si>
    <t>Pielikums Nr,2</t>
  </si>
  <si>
    <t>01.01</t>
  </si>
  <si>
    <t>03.01</t>
  </si>
  <si>
    <t>04.01</t>
  </si>
  <si>
    <t>05.01</t>
  </si>
  <si>
    <t>06.01</t>
  </si>
  <si>
    <t>07.01</t>
  </si>
  <si>
    <t>08.01</t>
  </si>
  <si>
    <t>09.01</t>
  </si>
  <si>
    <t>10.01</t>
  </si>
  <si>
    <t>ekonomiskās darbības</t>
  </si>
  <si>
    <t>teritoriju un mājokļu apsaimniekošana</t>
  </si>
  <si>
    <t>izglītība</t>
  </si>
  <si>
    <t>/ paraksts /</t>
  </si>
  <si>
    <t>z.v. 2018.g. "____________________"</t>
  </si>
  <si>
    <t>PAMATBUDŽETS_x000D_
PROGRAMMAS (iestādes/pasākuma)_x000D_
IEŅĒMUMI UN FINANSĒŠANA 2018. gadam</t>
  </si>
  <si>
    <t>\Budžeta veids\ Pamatbudžets</t>
  </si>
  <si>
    <t>1.0.0.0.</t>
  </si>
  <si>
    <t>IENĀKUMA NODOKĻI</t>
  </si>
  <si>
    <t>4.0.0.0.</t>
  </si>
  <si>
    <t>ĪPAŠUMA NODOKĻI</t>
  </si>
  <si>
    <t>9.0.0.0.</t>
  </si>
  <si>
    <t>VALSTS (PAŠVALDĪBU) NODEVAS UN KANCELEJAS NODEVAS</t>
  </si>
  <si>
    <t>13.0.0.0.</t>
  </si>
  <si>
    <t>Ieņēmumi no valsts (pašvaldību) īpašuma iznomāšanas, pārdošanas un no nodokļu pamatparāda kapitalizācijas</t>
  </si>
  <si>
    <t>18.0.0.0.</t>
  </si>
  <si>
    <t>Valsts budžeta transferti</t>
  </si>
  <si>
    <t>19.0.0.0.</t>
  </si>
  <si>
    <t>Pašvaldību budžetu transferti</t>
  </si>
  <si>
    <t>21.0.0.0.</t>
  </si>
  <si>
    <t>Iestādes ieņēmumi</t>
  </si>
  <si>
    <t>Baltinavas novada priekšsēdētāja   S.Tabore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</si>
</sst>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  <family val="2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9"/>
      <color rgb="FFFFFFFF"/>
      <name val="Times New Roman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theme="0"/>
      <name val="Calibri"/>
      <family val="2"/>
      <charset val="186"/>
    </font>
    <font>
      <sz val="9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6" fillId="2" borderId="11" xfId="0" applyNumberFormat="1" applyFont="1" applyFill="1" applyBorder="1" applyAlignment="1">
      <alignment horizontal="left" vertical="center" wrapText="1" shrinkToFit="1"/>
    </xf>
    <xf numFmtId="3" fontId="6" fillId="2" borderId="11" xfId="0" applyNumberFormat="1" applyFont="1" applyFill="1" applyBorder="1" applyAlignment="1">
      <alignment horizontal="right" vertical="center" wrapText="1" shrinkToFit="1"/>
    </xf>
    <xf numFmtId="0" fontId="0" fillId="0" borderId="1" xfId="0" applyBorder="1"/>
    <xf numFmtId="0" fontId="0" fillId="3" borderId="0" xfId="0" applyFill="1"/>
    <xf numFmtId="0" fontId="0" fillId="3" borderId="1" xfId="0" applyFill="1" applyBorder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7" fillId="3" borderId="12" xfId="0" applyNumberFormat="1" applyFont="1" applyFill="1" applyBorder="1" applyAlignment="1">
      <alignment horizontal="center" vertical="center" wrapText="1" shrinkToFit="1"/>
    </xf>
    <xf numFmtId="49" fontId="6" fillId="2" borderId="13" xfId="0" applyNumberFormat="1" applyFont="1" applyFill="1" applyBorder="1" applyAlignment="1">
      <alignment horizontal="left" vertical="center" wrapText="1" shrinkToFit="1"/>
    </xf>
    <xf numFmtId="0" fontId="7" fillId="3" borderId="2" xfId="0" applyNumberFormat="1" applyFont="1" applyFill="1" applyBorder="1" applyAlignment="1">
      <alignment horizontal="center" vertical="center" wrapText="1" shrinkToFit="1"/>
    </xf>
    <xf numFmtId="0" fontId="7" fillId="3" borderId="3" xfId="0" applyNumberFormat="1" applyFont="1" applyFill="1" applyBorder="1" applyAlignment="1">
      <alignment horizontal="center" vertical="center" wrapText="1" shrinkToFit="1"/>
    </xf>
    <xf numFmtId="49" fontId="6" fillId="3" borderId="12" xfId="0" applyNumberFormat="1" applyFont="1" applyFill="1" applyBorder="1" applyAlignment="1">
      <alignment horizontal="left" vertical="center" wrapText="1" shrinkToFit="1"/>
    </xf>
    <xf numFmtId="49" fontId="6" fillId="2" borderId="14" xfId="0" applyNumberFormat="1" applyFont="1" applyFill="1" applyBorder="1" applyAlignment="1">
      <alignment horizontal="left" vertical="center" wrapText="1" shrinkToFit="1"/>
    </xf>
    <xf numFmtId="49" fontId="6" fillId="3" borderId="2" xfId="0" applyNumberFormat="1" applyFont="1" applyFill="1" applyBorder="1" applyAlignment="1">
      <alignment horizontal="left" vertical="center" wrapText="1" shrinkToFit="1"/>
    </xf>
    <xf numFmtId="49" fontId="6" fillId="3" borderId="3" xfId="0" applyNumberFormat="1" applyFont="1" applyFill="1" applyBorder="1" applyAlignment="1">
      <alignment horizontal="left" vertical="center" wrapText="1" shrinkToFit="1"/>
    </xf>
    <xf numFmtId="49" fontId="6" fillId="3" borderId="4" xfId="0" applyNumberFormat="1" applyFont="1" applyFill="1" applyBorder="1" applyAlignment="1">
      <alignment horizontal="left" vertical="center" wrapText="1" shrinkToFit="1"/>
    </xf>
    <xf numFmtId="49" fontId="6" fillId="3" borderId="13" xfId="0" applyNumberFormat="1" applyFont="1" applyFill="1" applyBorder="1" applyAlignment="1">
      <alignment horizontal="left" vertical="center" wrapText="1" shrinkToFit="1"/>
    </xf>
    <xf numFmtId="3" fontId="6" fillId="2" borderId="0" xfId="0" applyNumberFormat="1" applyFont="1" applyFill="1" applyBorder="1" applyAlignment="1">
      <alignment horizontal="right" vertical="center" wrapText="1" shrinkToFit="1"/>
    </xf>
    <xf numFmtId="49" fontId="6" fillId="2" borderId="11" xfId="0" applyNumberFormat="1" applyFont="1" applyFill="1" applyBorder="1" applyAlignment="1">
      <alignment horizontal="left" vertical="center" wrapText="1" shrinkToFit="1"/>
    </xf>
    <xf numFmtId="49" fontId="6" fillId="2" borderId="11" xfId="0" applyNumberFormat="1" applyFont="1" applyFill="1" applyBorder="1" applyAlignment="1">
      <alignment horizontal="left" vertical="center" wrapText="1" shrinkToFit="1"/>
    </xf>
    <xf numFmtId="0" fontId="8" fillId="5" borderId="1" xfId="0" applyFont="1" applyFill="1" applyBorder="1"/>
    <xf numFmtId="49" fontId="6" fillId="2" borderId="11" xfId="0" applyNumberFormat="1" applyFont="1" applyFill="1" applyBorder="1" applyAlignment="1">
      <alignment horizontal="left" vertical="center" wrapText="1" shrinkToFit="1"/>
    </xf>
    <xf numFmtId="2" fontId="0" fillId="0" borderId="0" xfId="0" applyNumberFormat="1"/>
    <xf numFmtId="2" fontId="0" fillId="3" borderId="1" xfId="0" applyNumberFormat="1" applyFill="1" applyBorder="1"/>
    <xf numFmtId="0" fontId="9" fillId="0" borderId="1" xfId="0" applyFont="1" applyBorder="1"/>
    <xf numFmtId="0" fontId="0" fillId="0" borderId="5" xfId="0" applyFill="1" applyBorder="1"/>
    <xf numFmtId="0" fontId="0" fillId="6" borderId="1" xfId="0" applyFill="1" applyBorder="1"/>
    <xf numFmtId="49" fontId="6" fillId="7" borderId="11" xfId="0" applyNumberFormat="1" applyFont="1" applyFill="1" applyBorder="1" applyAlignment="1">
      <alignment horizontal="left" vertical="center" wrapText="1" shrinkToFit="1"/>
    </xf>
    <xf numFmtId="49" fontId="6" fillId="7" borderId="13" xfId="0" applyNumberFormat="1" applyFont="1" applyFill="1" applyBorder="1" applyAlignment="1">
      <alignment horizontal="left" vertical="center" wrapText="1" shrinkToFit="1"/>
    </xf>
    <xf numFmtId="3" fontId="6" fillId="7" borderId="11" xfId="0" applyNumberFormat="1" applyFont="1" applyFill="1" applyBorder="1" applyAlignment="1">
      <alignment horizontal="right" vertical="center" wrapText="1" shrinkToFit="1"/>
    </xf>
    <xf numFmtId="0" fontId="0" fillId="7" borderId="1" xfId="0" applyFill="1" applyBorder="1"/>
    <xf numFmtId="0" fontId="0" fillId="7" borderId="1" xfId="0" applyFont="1" applyFill="1" applyBorder="1"/>
    <xf numFmtId="0" fontId="0" fillId="7" borderId="0" xfId="0" applyFill="1"/>
    <xf numFmtId="0" fontId="0" fillId="7" borderId="6" xfId="0" applyFill="1" applyBorder="1"/>
    <xf numFmtId="49" fontId="6" fillId="7" borderId="14" xfId="0" applyNumberFormat="1" applyFont="1" applyFill="1" applyBorder="1" applyAlignment="1">
      <alignment horizontal="left" vertical="center" wrapText="1" shrinkToFit="1"/>
    </xf>
    <xf numFmtId="49" fontId="6" fillId="7" borderId="11" xfId="0" applyNumberFormat="1" applyFont="1" applyFill="1" applyBorder="1" applyAlignment="1">
      <alignment horizontal="left" vertical="center" wrapText="1" shrinkToFit="1"/>
    </xf>
    <xf numFmtId="49" fontId="6" fillId="7" borderId="11" xfId="0" applyNumberFormat="1" applyFont="1" applyFill="1" applyBorder="1" applyAlignment="1">
      <alignment horizontal="left" vertical="center" wrapText="1" shrinkToFit="1"/>
    </xf>
    <xf numFmtId="49" fontId="6" fillId="7" borderId="15" xfId="0" applyNumberFormat="1" applyFont="1" applyFill="1" applyBorder="1" applyAlignment="1">
      <alignment horizontal="left" vertical="center" wrapText="1" shrinkToFit="1"/>
    </xf>
    <xf numFmtId="49" fontId="6" fillId="7" borderId="14" xfId="0" applyNumberFormat="1" applyFont="1" applyFill="1" applyBorder="1" applyAlignment="1">
      <alignment horizontal="left" vertical="center" wrapText="1" shrinkToFit="1"/>
    </xf>
    <xf numFmtId="0" fontId="0" fillId="0" borderId="2" xfId="0" applyBorder="1" applyAlignment="1">
      <alignment horizontal="center"/>
    </xf>
    <xf numFmtId="0" fontId="10" fillId="0" borderId="1" xfId="0" applyFont="1" applyBorder="1"/>
    <xf numFmtId="0" fontId="10" fillId="7" borderId="1" xfId="0" applyFont="1" applyFill="1" applyBorder="1"/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wrapText="1"/>
    </xf>
    <xf numFmtId="0" fontId="5" fillId="0" borderId="7" xfId="0" applyNumberFormat="1" applyFont="1" applyFill="1" applyBorder="1" applyAlignment="1" applyProtection="1">
      <alignment horizontal="left" wrapText="1"/>
    </xf>
    <xf numFmtId="0" fontId="1" fillId="0" borderId="7" xfId="0" applyNumberFormat="1" applyFont="1" applyFill="1" applyBorder="1" applyAlignment="1" applyProtection="1">
      <alignment horizontal="left" wrapText="1"/>
    </xf>
    <xf numFmtId="2" fontId="1" fillId="0" borderId="7" xfId="0" applyNumberFormat="1" applyFont="1" applyFill="1" applyBorder="1" applyAlignment="1" applyProtection="1">
      <alignment horizontal="right" wrapText="1"/>
    </xf>
    <xf numFmtId="0" fontId="11" fillId="0" borderId="0" xfId="0" applyFont="1"/>
    <xf numFmtId="0" fontId="12" fillId="4" borderId="11" xfId="0" applyNumberFormat="1" applyFont="1" applyFill="1" applyBorder="1" applyAlignment="1">
      <alignment horizontal="center" vertical="center" wrapText="1" shrinkToFit="1"/>
    </xf>
    <xf numFmtId="0" fontId="12" fillId="4" borderId="14" xfId="0" applyNumberFormat="1" applyFont="1" applyFill="1" applyBorder="1" applyAlignment="1">
      <alignment horizontal="center" vertical="center" wrapText="1" shrinkToFit="1"/>
    </xf>
    <xf numFmtId="0" fontId="12" fillId="4" borderId="13" xfId="0" applyNumberFormat="1" applyFont="1" applyFill="1" applyBorder="1" applyAlignment="1">
      <alignment horizontal="center" vertical="center" wrapText="1" shrinkToFit="1"/>
    </xf>
    <xf numFmtId="0" fontId="12" fillId="4" borderId="15" xfId="0" applyNumberFormat="1" applyFont="1" applyFill="1" applyBorder="1" applyAlignment="1">
      <alignment horizontal="center" vertical="center" wrapText="1" shrinkToFit="1"/>
    </xf>
    <xf numFmtId="0" fontId="12" fillId="4" borderId="0" xfId="0" applyFont="1" applyFill="1"/>
    <xf numFmtId="2" fontId="12" fillId="4" borderId="11" xfId="0" applyNumberFormat="1" applyFont="1" applyFill="1" applyBorder="1" applyAlignment="1">
      <alignment horizontal="center" vertical="center" wrapText="1" shrinkToFit="1"/>
    </xf>
    <xf numFmtId="0" fontId="12" fillId="7" borderId="0" xfId="0" applyFont="1" applyFill="1"/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0" xfId="0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1" fillId="0" borderId="8" xfId="0" applyNumberFormat="1" applyFont="1" applyFill="1" applyBorder="1" applyAlignment="1" applyProtection="1">
      <alignment horizont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Sheet1!$B$2:$B$10</c:f>
              <c:strCache>
                <c:ptCount val="9"/>
                <c:pt idx="0">
                  <c:v>vispārējie vadības dienesti</c:v>
                </c:pt>
                <c:pt idx="1">
                  <c:v>sabiedriskā kārtība un drošība</c:v>
                </c:pt>
                <c:pt idx="2">
                  <c:v>ekonomiskās darbības</c:v>
                </c:pt>
                <c:pt idx="3">
                  <c:v>vides aizsardzība</c:v>
                </c:pt>
                <c:pt idx="4">
                  <c:v>teritoriju un mājokļu apsaimniekošana</c:v>
                </c:pt>
                <c:pt idx="5">
                  <c:v>veselība</c:v>
                </c:pt>
                <c:pt idx="6">
                  <c:v>atpūta kultūra un religija</c:v>
                </c:pt>
                <c:pt idx="7">
                  <c:v>izglītība</c:v>
                </c:pt>
                <c:pt idx="8">
                  <c:v>sociālā aizsardzība</c:v>
                </c:pt>
              </c:strCache>
            </c:strRef>
          </c:cat>
          <c:val>
            <c:numRef>
              <c:f>Sheet1!$C$2:$C$10</c:f>
              <c:numCache>
                <c:formatCode>General</c:formatCode>
                <c:ptCount val="9"/>
                <c:pt idx="0">
                  <c:v>420866</c:v>
                </c:pt>
                <c:pt idx="1">
                  <c:v>1669</c:v>
                </c:pt>
                <c:pt idx="2">
                  <c:v>72780</c:v>
                </c:pt>
                <c:pt idx="3">
                  <c:v>33206</c:v>
                </c:pt>
                <c:pt idx="4">
                  <c:v>19428</c:v>
                </c:pt>
                <c:pt idx="5">
                  <c:v>6442</c:v>
                </c:pt>
                <c:pt idx="6">
                  <c:v>89705</c:v>
                </c:pt>
                <c:pt idx="7">
                  <c:v>749167</c:v>
                </c:pt>
                <c:pt idx="8">
                  <c:v>102015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5-4289-952F-52C3E664F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5</xdr:row>
      <xdr:rowOff>38100</xdr:rowOff>
    </xdr:from>
    <xdr:to>
      <xdr:col>12</xdr:col>
      <xdr:colOff>266700</xdr:colOff>
      <xdr:row>17</xdr:row>
      <xdr:rowOff>9525</xdr:rowOff>
    </xdr:to>
    <xdr:graphicFrame macro="">
      <xdr:nvGraphicFramePr>
        <xdr:cNvPr id="10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Q86"/>
  <sheetViews>
    <sheetView showGridLines="0" tabSelected="1" workbookViewId="0">
      <pane xSplit="2" topLeftCell="C1" activePane="topRight" state="frozen"/>
      <selection pane="topRight" activeCell="A60" sqref="A60"/>
    </sheetView>
  </sheetViews>
  <sheetFormatPr defaultRowHeight="15" x14ac:dyDescent="0.25"/>
  <cols>
    <col min="1" max="1" width="5.28515625" customWidth="1"/>
    <col min="2" max="2" width="18.7109375" style="6" customWidth="1"/>
    <col min="3" max="3" width="6.140625" customWidth="1"/>
    <col min="4" max="4" width="13.7109375" customWidth="1"/>
    <col min="5" max="5" width="8" customWidth="1"/>
    <col min="6" max="6" width="8.5703125" customWidth="1"/>
    <col min="7" max="7" width="7.140625" customWidth="1"/>
    <col min="8" max="8" width="9" customWidth="1"/>
    <col min="10" max="10" width="6.85546875" customWidth="1"/>
    <col min="11" max="11" width="7.140625" customWidth="1"/>
    <col min="21" max="21" width="1.140625" hidden="1" customWidth="1"/>
    <col min="25" max="25" width="9.28515625" style="24" customWidth="1"/>
  </cols>
  <sheetData>
    <row r="2" spans="1:147" x14ac:dyDescent="0.25">
      <c r="B2" s="7" t="s">
        <v>186</v>
      </c>
    </row>
    <row r="3" spans="1:147" ht="11.25" customHeight="1" x14ac:dyDescent="0.25">
      <c r="B3" s="7" t="s">
        <v>187</v>
      </c>
    </row>
    <row r="4" spans="1:147" ht="77.25" customHeight="1" x14ac:dyDescent="0.25">
      <c r="A4" s="57"/>
      <c r="B4" s="58"/>
      <c r="C4" s="62"/>
      <c r="D4" s="62"/>
      <c r="G4" s="63" t="s">
        <v>205</v>
      </c>
      <c r="H4" s="64"/>
      <c r="I4" s="65"/>
    </row>
    <row r="5" spans="1:147" x14ac:dyDescent="0.25">
      <c r="S5" s="8" t="s">
        <v>226</v>
      </c>
    </row>
    <row r="6" spans="1:147" ht="21.75" customHeight="1" x14ac:dyDescent="0.25">
      <c r="E6" s="41">
        <v>2017</v>
      </c>
      <c r="F6" s="59" t="s">
        <v>208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1"/>
      <c r="S6" s="59" t="s">
        <v>188</v>
      </c>
      <c r="T6" s="60"/>
      <c r="U6" s="60"/>
      <c r="V6" s="60"/>
      <c r="W6" s="60"/>
      <c r="X6" s="61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</row>
    <row r="7" spans="1:147" s="54" customFormat="1" ht="41.25" customHeight="1" x14ac:dyDescent="0.2">
      <c r="A7" s="50" t="s">
        <v>0</v>
      </c>
      <c r="B7" s="51" t="s">
        <v>57</v>
      </c>
      <c r="C7" s="51" t="s">
        <v>115</v>
      </c>
      <c r="D7" s="51" t="s">
        <v>142</v>
      </c>
      <c r="E7" s="52" t="s">
        <v>168</v>
      </c>
      <c r="F7" s="53" t="s">
        <v>169</v>
      </c>
      <c r="G7" s="54" t="s">
        <v>170</v>
      </c>
      <c r="H7" s="54" t="s">
        <v>171</v>
      </c>
      <c r="I7" s="54" t="s">
        <v>172</v>
      </c>
      <c r="J7" s="54" t="s">
        <v>173</v>
      </c>
      <c r="K7" s="54" t="s">
        <v>174</v>
      </c>
      <c r="L7" s="54" t="s">
        <v>175</v>
      </c>
      <c r="M7" s="54" t="s">
        <v>176</v>
      </c>
      <c r="N7" s="54" t="s">
        <v>177</v>
      </c>
      <c r="O7" s="54" t="s">
        <v>178</v>
      </c>
      <c r="P7" s="54" t="s">
        <v>179</v>
      </c>
      <c r="Q7" s="54" t="s">
        <v>180</v>
      </c>
      <c r="R7" s="54" t="s">
        <v>181</v>
      </c>
      <c r="S7" s="54" t="s">
        <v>182</v>
      </c>
      <c r="T7" s="54" t="s">
        <v>183</v>
      </c>
      <c r="U7" s="54" t="s">
        <v>207</v>
      </c>
      <c r="V7" s="54" t="s">
        <v>184</v>
      </c>
      <c r="W7" s="54" t="s">
        <v>189</v>
      </c>
      <c r="X7" s="54" t="s">
        <v>185</v>
      </c>
      <c r="Y7" s="55" t="s">
        <v>181</v>
      </c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</row>
    <row r="8" spans="1:147" s="4" customFormat="1" ht="21" customHeight="1" x14ac:dyDescent="0.25">
      <c r="A8" s="9"/>
      <c r="B8" s="11"/>
      <c r="C8" s="18" t="s">
        <v>192</v>
      </c>
      <c r="D8" s="12"/>
      <c r="E8" s="5">
        <f>E9+E10+E11+E12+E13+E14+E15+E16</f>
        <v>337693</v>
      </c>
      <c r="F8" s="5">
        <f t="shared" ref="F8:Q8" si="0">SUM(F9:F16)</f>
        <v>177790</v>
      </c>
      <c r="G8" s="5">
        <f t="shared" si="0"/>
        <v>42830</v>
      </c>
      <c r="H8" s="5">
        <f t="shared" si="0"/>
        <v>0</v>
      </c>
      <c r="I8" s="5">
        <f t="shared" si="0"/>
        <v>25851</v>
      </c>
      <c r="J8" s="5">
        <f t="shared" si="0"/>
        <v>19827</v>
      </c>
      <c r="K8" s="5">
        <f t="shared" si="0"/>
        <v>0</v>
      </c>
      <c r="L8" s="5">
        <f t="shared" si="0"/>
        <v>7815</v>
      </c>
      <c r="M8" s="5">
        <f t="shared" si="0"/>
        <v>110483</v>
      </c>
      <c r="N8" s="5">
        <f t="shared" si="0"/>
        <v>0</v>
      </c>
      <c r="O8" s="5">
        <f t="shared" si="0"/>
        <v>14620</v>
      </c>
      <c r="P8" s="5">
        <f t="shared" si="0"/>
        <v>21650</v>
      </c>
      <c r="Q8" s="5">
        <f t="shared" si="0"/>
        <v>0</v>
      </c>
      <c r="R8" s="5">
        <f>R9+R10+R11+R12+R13+R14+R15+R16</f>
        <v>420866</v>
      </c>
      <c r="S8" s="5">
        <f>S9+S10+S11+S12+S13+S14+S15+S16</f>
        <v>378966</v>
      </c>
      <c r="T8" s="5">
        <f>T9+T10+T11+T12+T13+T14+T15+T16</f>
        <v>6900</v>
      </c>
      <c r="U8" s="5"/>
      <c r="V8" s="5">
        <f>V9+V10+V11+V12+V13+V14+V15+V16</f>
        <v>35000</v>
      </c>
      <c r="W8" s="5">
        <f>W9+W10+W11+W12+W13+W14+W15+W16</f>
        <v>0</v>
      </c>
      <c r="X8" s="5">
        <f>X9+X10+X11+X12+X13+X14+X15+X16</f>
        <v>0</v>
      </c>
      <c r="Y8" s="25">
        <f>Y9+Y11+Y12+Y13+Y14+Y15+Y16</f>
        <v>0</v>
      </c>
    </row>
    <row r="9" spans="1:147" ht="23.25" customHeight="1" x14ac:dyDescent="0.25">
      <c r="A9" s="1" t="s">
        <v>14</v>
      </c>
      <c r="B9" s="10" t="s">
        <v>71</v>
      </c>
      <c r="C9" s="10" t="s">
        <v>126</v>
      </c>
      <c r="D9" s="10" t="s">
        <v>152</v>
      </c>
      <c r="E9" s="2">
        <v>2994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>
        <f t="shared" ref="R9:R16" si="1">F9+G9+H9+I9+J9+K9+L9+M9+N9+O9+P9+Q9</f>
        <v>0</v>
      </c>
      <c r="S9" s="3"/>
      <c r="T9" s="3"/>
      <c r="U9" s="3"/>
      <c r="V9" s="3"/>
      <c r="W9" s="3"/>
      <c r="X9" s="3"/>
      <c r="Y9" s="25"/>
    </row>
    <row r="10" spans="1:147" ht="57" customHeight="1" x14ac:dyDescent="0.25">
      <c r="A10" s="1" t="s">
        <v>50</v>
      </c>
      <c r="B10" s="1" t="s">
        <v>107</v>
      </c>
      <c r="C10" s="1" t="s">
        <v>126</v>
      </c>
      <c r="D10" s="1" t="s">
        <v>152</v>
      </c>
      <c r="E10" s="2">
        <v>287481</v>
      </c>
      <c r="F10" s="3">
        <v>167828</v>
      </c>
      <c r="G10" s="3">
        <v>40430</v>
      </c>
      <c r="H10" s="3"/>
      <c r="I10" s="3">
        <v>25096</v>
      </c>
      <c r="J10" s="3">
        <v>19082</v>
      </c>
      <c r="K10" s="3"/>
      <c r="L10" s="3">
        <v>7815</v>
      </c>
      <c r="M10" s="3"/>
      <c r="N10" s="3"/>
      <c r="O10" s="3">
        <v>14620</v>
      </c>
      <c r="P10" s="3">
        <v>730</v>
      </c>
      <c r="Q10" s="3"/>
      <c r="R10" s="3">
        <f t="shared" si="1"/>
        <v>275601</v>
      </c>
      <c r="S10" s="3">
        <v>275601</v>
      </c>
      <c r="T10" s="3"/>
      <c r="U10" s="3"/>
      <c r="V10" s="3"/>
      <c r="W10" s="3"/>
      <c r="X10" s="3"/>
      <c r="Y10" s="25">
        <f>R10-S10-T10-V10-W10-X10</f>
        <v>0</v>
      </c>
    </row>
    <row r="11" spans="1:147" s="34" customFormat="1" ht="75" customHeight="1" x14ac:dyDescent="0.25">
      <c r="A11" s="29" t="s">
        <v>52</v>
      </c>
      <c r="B11" s="29" t="s">
        <v>109</v>
      </c>
      <c r="C11" s="29" t="s">
        <v>139</v>
      </c>
      <c r="D11" s="29" t="s">
        <v>165</v>
      </c>
      <c r="E11" s="31">
        <v>28142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>
        <v>20920</v>
      </c>
      <c r="Q11" s="32"/>
      <c r="R11" s="32">
        <f t="shared" si="1"/>
        <v>20920</v>
      </c>
      <c r="S11" s="32">
        <v>20920</v>
      </c>
      <c r="T11" s="32"/>
      <c r="U11" s="32"/>
      <c r="V11" s="32"/>
      <c r="W11" s="32"/>
      <c r="X11" s="32"/>
      <c r="Y11" s="25">
        <f t="shared" ref="Y11:Y74" si="2">R11-S11-T11-V11-W11-X11</f>
        <v>0</v>
      </c>
    </row>
    <row r="12" spans="1:147" s="34" customFormat="1" ht="36" customHeight="1" x14ac:dyDescent="0.25">
      <c r="A12" s="29" t="s">
        <v>36</v>
      </c>
      <c r="B12" s="29" t="s">
        <v>93</v>
      </c>
      <c r="C12" s="29" t="s">
        <v>120</v>
      </c>
      <c r="D12" s="29" t="s">
        <v>147</v>
      </c>
      <c r="E12" s="31">
        <v>0</v>
      </c>
      <c r="F12" s="32"/>
      <c r="G12" s="32"/>
      <c r="H12" s="32"/>
      <c r="I12" s="32"/>
      <c r="J12" s="32"/>
      <c r="K12" s="32"/>
      <c r="L12" s="32"/>
      <c r="M12" s="32">
        <v>107835</v>
      </c>
      <c r="N12" s="32"/>
      <c r="O12" s="32"/>
      <c r="P12" s="32"/>
      <c r="Q12" s="32"/>
      <c r="R12" s="32">
        <f t="shared" si="1"/>
        <v>107835</v>
      </c>
      <c r="S12" s="32">
        <v>72835</v>
      </c>
      <c r="T12" s="32"/>
      <c r="U12" s="32"/>
      <c r="V12" s="32">
        <v>35000</v>
      </c>
      <c r="W12" s="32"/>
      <c r="X12" s="32"/>
      <c r="Y12" s="25">
        <f t="shared" si="2"/>
        <v>0</v>
      </c>
    </row>
    <row r="13" spans="1:147" s="34" customFormat="1" ht="66.75" customHeight="1" x14ac:dyDescent="0.25">
      <c r="A13" s="29" t="s">
        <v>6</v>
      </c>
      <c r="B13" s="29" t="s">
        <v>63</v>
      </c>
      <c r="C13" s="29" t="s">
        <v>120</v>
      </c>
      <c r="D13" s="29" t="s">
        <v>147</v>
      </c>
      <c r="E13" s="31">
        <v>4366</v>
      </c>
      <c r="F13" s="32"/>
      <c r="G13" s="32"/>
      <c r="H13" s="32"/>
      <c r="I13" s="32"/>
      <c r="J13" s="32"/>
      <c r="K13" s="32"/>
      <c r="L13" s="32"/>
      <c r="M13" s="32">
        <v>2648</v>
      </c>
      <c r="N13" s="32"/>
      <c r="O13" s="32"/>
      <c r="P13" s="32"/>
      <c r="Q13" s="32"/>
      <c r="R13" s="32">
        <f t="shared" si="1"/>
        <v>2648</v>
      </c>
      <c r="S13" s="32">
        <v>2648</v>
      </c>
      <c r="T13" s="32"/>
      <c r="U13" s="32"/>
      <c r="V13" s="32"/>
      <c r="W13" s="32"/>
      <c r="X13" s="32"/>
      <c r="Y13" s="25">
        <f t="shared" si="2"/>
        <v>0</v>
      </c>
    </row>
    <row r="14" spans="1:147" s="34" customFormat="1" ht="55.5" customHeight="1" x14ac:dyDescent="0.25">
      <c r="A14" s="29" t="s">
        <v>28</v>
      </c>
      <c r="B14" s="29" t="s">
        <v>85</v>
      </c>
      <c r="C14" s="29" t="s">
        <v>126</v>
      </c>
      <c r="D14" s="29" t="s">
        <v>152</v>
      </c>
      <c r="E14" s="31">
        <v>6306</v>
      </c>
      <c r="F14" s="32">
        <v>3122</v>
      </c>
      <c r="G14" s="32">
        <v>752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>
        <f t="shared" si="1"/>
        <v>3874</v>
      </c>
      <c r="S14" s="32">
        <v>3874</v>
      </c>
      <c r="T14" s="32"/>
      <c r="U14" s="32"/>
      <c r="V14" s="32"/>
      <c r="W14" s="32"/>
      <c r="X14" s="32"/>
      <c r="Y14" s="25">
        <f t="shared" si="2"/>
        <v>0</v>
      </c>
    </row>
    <row r="15" spans="1:147" ht="54" customHeight="1" x14ac:dyDescent="0.25">
      <c r="A15" s="1" t="s">
        <v>16</v>
      </c>
      <c r="B15" s="1" t="s">
        <v>73</v>
      </c>
      <c r="C15" s="1" t="s">
        <v>128</v>
      </c>
      <c r="D15" s="1" t="s">
        <v>154</v>
      </c>
      <c r="E15" s="2">
        <v>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>
        <f t="shared" si="1"/>
        <v>0</v>
      </c>
      <c r="S15" s="3"/>
      <c r="T15" s="3"/>
      <c r="U15" s="3"/>
      <c r="V15" s="3"/>
      <c r="W15" s="3"/>
      <c r="X15" s="3"/>
      <c r="Y15" s="25">
        <f t="shared" si="2"/>
        <v>0</v>
      </c>
    </row>
    <row r="16" spans="1:147" ht="52.5" customHeight="1" x14ac:dyDescent="0.25">
      <c r="A16" s="1" t="s">
        <v>31</v>
      </c>
      <c r="B16" s="14" t="s">
        <v>88</v>
      </c>
      <c r="C16" s="14" t="s">
        <v>136</v>
      </c>
      <c r="D16" s="14" t="s">
        <v>162</v>
      </c>
      <c r="E16" s="2">
        <v>8404</v>
      </c>
      <c r="F16" s="3">
        <v>6840</v>
      </c>
      <c r="G16" s="3">
        <v>1648</v>
      </c>
      <c r="H16" s="3"/>
      <c r="I16" s="26">
        <v>755</v>
      </c>
      <c r="J16" s="26">
        <v>745</v>
      </c>
      <c r="K16" s="3"/>
      <c r="L16" s="3"/>
      <c r="M16" s="3"/>
      <c r="N16" s="3"/>
      <c r="O16" s="3"/>
      <c r="P16" s="3"/>
      <c r="Q16" s="3"/>
      <c r="R16" s="3">
        <f t="shared" si="1"/>
        <v>9988</v>
      </c>
      <c r="S16" s="3">
        <v>3088</v>
      </c>
      <c r="T16" s="3">
        <v>6900</v>
      </c>
      <c r="U16" s="3"/>
      <c r="V16" s="3"/>
      <c r="W16" s="28"/>
      <c r="X16" s="3"/>
      <c r="Y16" s="25">
        <f t="shared" si="2"/>
        <v>0</v>
      </c>
    </row>
    <row r="17" spans="1:25" s="4" customFormat="1" ht="24" customHeight="1" x14ac:dyDescent="0.25">
      <c r="A17" s="13"/>
      <c r="B17" s="15"/>
      <c r="C17" s="18" t="s">
        <v>193</v>
      </c>
      <c r="D17" s="16"/>
      <c r="E17" s="5">
        <f>E18</f>
        <v>2333</v>
      </c>
      <c r="F17" s="5">
        <f t="shared" ref="F17:Y17" si="3">F18</f>
        <v>0</v>
      </c>
      <c r="G17" s="5">
        <f t="shared" si="3"/>
        <v>0</v>
      </c>
      <c r="H17" s="5">
        <f t="shared" si="3"/>
        <v>0</v>
      </c>
      <c r="I17" s="5">
        <f t="shared" si="3"/>
        <v>1669</v>
      </c>
      <c r="J17" s="5">
        <f t="shared" si="3"/>
        <v>0</v>
      </c>
      <c r="K17" s="5">
        <f t="shared" si="3"/>
        <v>0</v>
      </c>
      <c r="L17" s="5">
        <f t="shared" si="3"/>
        <v>0</v>
      </c>
      <c r="M17" s="5">
        <f t="shared" si="3"/>
        <v>0</v>
      </c>
      <c r="N17" s="5">
        <f t="shared" si="3"/>
        <v>0</v>
      </c>
      <c r="O17" s="5">
        <f t="shared" si="3"/>
        <v>0</v>
      </c>
      <c r="P17" s="5">
        <f t="shared" si="3"/>
        <v>0</v>
      </c>
      <c r="Q17" s="5">
        <f t="shared" si="3"/>
        <v>0</v>
      </c>
      <c r="R17" s="5">
        <f t="shared" si="3"/>
        <v>1669</v>
      </c>
      <c r="S17" s="5">
        <f t="shared" si="3"/>
        <v>1669</v>
      </c>
      <c r="T17" s="5">
        <f t="shared" si="3"/>
        <v>0</v>
      </c>
      <c r="U17" s="5"/>
      <c r="V17" s="5">
        <f t="shared" si="3"/>
        <v>0</v>
      </c>
      <c r="W17" s="5">
        <f t="shared" si="3"/>
        <v>0</v>
      </c>
      <c r="X17" s="5">
        <f t="shared" si="3"/>
        <v>0</v>
      </c>
      <c r="Y17" s="5">
        <f t="shared" si="3"/>
        <v>0</v>
      </c>
    </row>
    <row r="18" spans="1:25" s="34" customFormat="1" ht="63.75" customHeight="1" x14ac:dyDescent="0.25">
      <c r="A18" s="29" t="s">
        <v>2</v>
      </c>
      <c r="B18" s="39" t="s">
        <v>59</v>
      </c>
      <c r="C18" s="39" t="s">
        <v>117</v>
      </c>
      <c r="D18" s="39" t="s">
        <v>144</v>
      </c>
      <c r="E18" s="31">
        <v>2333</v>
      </c>
      <c r="F18" s="32"/>
      <c r="G18" s="32"/>
      <c r="H18" s="32"/>
      <c r="I18" s="32">
        <v>1669</v>
      </c>
      <c r="J18" s="32"/>
      <c r="K18" s="32"/>
      <c r="L18" s="32"/>
      <c r="M18" s="32"/>
      <c r="N18" s="32"/>
      <c r="O18" s="32"/>
      <c r="P18" s="32"/>
      <c r="Q18" s="32"/>
      <c r="R18" s="32">
        <f>F18+G18+H18+I18+J18+K18+L18+M18+N18+O18+P18+Q18</f>
        <v>1669</v>
      </c>
      <c r="S18" s="32">
        <v>1669</v>
      </c>
      <c r="T18" s="32"/>
      <c r="U18" s="32"/>
      <c r="V18" s="32"/>
      <c r="W18" s="32"/>
      <c r="X18" s="32"/>
      <c r="Y18" s="25">
        <f t="shared" si="2"/>
        <v>0</v>
      </c>
    </row>
    <row r="19" spans="1:25" s="4" customFormat="1" ht="21" customHeight="1" x14ac:dyDescent="0.25">
      <c r="A19" s="13"/>
      <c r="B19" s="15"/>
      <c r="C19" s="18" t="s">
        <v>194</v>
      </c>
      <c r="D19" s="16"/>
      <c r="E19" s="5">
        <f>E20+E21+E22+E23+E24+E25+E26+E28+E27+E31</f>
        <v>554323</v>
      </c>
      <c r="F19" s="5">
        <f t="shared" ref="F19:Q19" si="4">SUM(F20:F31)</f>
        <v>3643</v>
      </c>
      <c r="G19" s="5">
        <f t="shared" si="4"/>
        <v>2008</v>
      </c>
      <c r="H19" s="5">
        <f t="shared" si="4"/>
        <v>300</v>
      </c>
      <c r="I19" s="5">
        <f t="shared" si="4"/>
        <v>4524</v>
      </c>
      <c r="J19" s="5">
        <f t="shared" si="4"/>
        <v>5183</v>
      </c>
      <c r="K19" s="5">
        <f t="shared" si="4"/>
        <v>0</v>
      </c>
      <c r="L19" s="5">
        <f t="shared" si="4"/>
        <v>0</v>
      </c>
      <c r="M19" s="5">
        <f t="shared" si="4"/>
        <v>0</v>
      </c>
      <c r="N19" s="5">
        <f t="shared" si="4"/>
        <v>0</v>
      </c>
      <c r="O19" s="5">
        <f t="shared" si="4"/>
        <v>29700</v>
      </c>
      <c r="P19" s="5">
        <f t="shared" si="4"/>
        <v>2152</v>
      </c>
      <c r="Q19" s="5">
        <f t="shared" si="4"/>
        <v>25270</v>
      </c>
      <c r="R19" s="28">
        <f>SUM(R20:R31)</f>
        <v>72780</v>
      </c>
      <c r="S19" s="28">
        <f>SUM(S20:S31)</f>
        <v>11046</v>
      </c>
      <c r="T19" s="5">
        <f>T20+T21+T22+T23+T24+T25+T26+T28+T27+T31</f>
        <v>31109</v>
      </c>
      <c r="U19" s="5"/>
      <c r="V19" s="5">
        <f>V20+V21+V22+V23+V24+V25+V26+V27+V28+V29+V30</f>
        <v>5355</v>
      </c>
      <c r="W19" s="5">
        <f>W20+W21+W22+W23+W24+W25+W26+W28+W27+W31</f>
        <v>25270</v>
      </c>
      <c r="X19" s="5">
        <f>X20+X21+X22+X23+X24+X25+X26+X28+X27+X31</f>
        <v>0</v>
      </c>
      <c r="Y19" s="5">
        <f>Y20+Y21+Y22+Y23+Y24+Y25+Y26+Y28+Y27+Y31</f>
        <v>0</v>
      </c>
    </row>
    <row r="20" spans="1:25" s="34" customFormat="1" ht="61.5" customHeight="1" x14ac:dyDescent="0.25">
      <c r="A20" s="29" t="s">
        <v>7</v>
      </c>
      <c r="B20" s="30" t="s">
        <v>64</v>
      </c>
      <c r="C20" s="30" t="s">
        <v>121</v>
      </c>
      <c r="D20" s="30" t="s">
        <v>148</v>
      </c>
      <c r="E20" s="31">
        <v>21425</v>
      </c>
      <c r="F20" s="32">
        <v>1136</v>
      </c>
      <c r="G20" s="32">
        <v>273</v>
      </c>
      <c r="H20" s="32"/>
      <c r="I20" s="32"/>
      <c r="J20" s="32"/>
      <c r="K20" s="32"/>
      <c r="L20" s="32"/>
      <c r="M20" s="32"/>
      <c r="N20" s="32"/>
      <c r="O20" s="32">
        <v>29700</v>
      </c>
      <c r="P20" s="32"/>
      <c r="Q20" s="32"/>
      <c r="R20" s="32">
        <f t="shared" ref="R20:R31" si="5">F20+G20+H20+I20+J20+K20+L20+M20+N20+O20+P20+Q20</f>
        <v>31109</v>
      </c>
      <c r="S20" s="32"/>
      <c r="T20" s="32">
        <v>31109</v>
      </c>
      <c r="U20" s="32"/>
      <c r="V20" s="32"/>
      <c r="W20" s="32"/>
      <c r="X20" s="32"/>
      <c r="Y20" s="25">
        <f t="shared" si="2"/>
        <v>0</v>
      </c>
    </row>
    <row r="21" spans="1:25" ht="60" customHeight="1" x14ac:dyDescent="0.25">
      <c r="A21" s="1" t="s">
        <v>11</v>
      </c>
      <c r="B21" s="1" t="s">
        <v>68</v>
      </c>
      <c r="C21" s="1" t="s">
        <v>121</v>
      </c>
      <c r="D21" s="1" t="s">
        <v>148</v>
      </c>
      <c r="E21" s="2">
        <v>12</v>
      </c>
      <c r="F21" s="3"/>
      <c r="G21" s="3"/>
      <c r="H21" s="3"/>
      <c r="I21" s="3">
        <v>720</v>
      </c>
      <c r="J21" s="3">
        <v>80</v>
      </c>
      <c r="K21" s="3"/>
      <c r="L21" s="3"/>
      <c r="M21" s="3"/>
      <c r="N21" s="3"/>
      <c r="O21" s="3"/>
      <c r="P21" s="3"/>
      <c r="Q21" s="3"/>
      <c r="R21" s="3">
        <f t="shared" si="5"/>
        <v>800</v>
      </c>
      <c r="S21" s="3">
        <v>800</v>
      </c>
      <c r="T21" s="3"/>
      <c r="U21" s="3"/>
      <c r="V21" s="3"/>
      <c r="W21" s="3"/>
      <c r="X21" s="3"/>
      <c r="Y21" s="25">
        <f t="shared" si="2"/>
        <v>0</v>
      </c>
    </row>
    <row r="22" spans="1:25" s="34" customFormat="1" ht="35.25" customHeight="1" x14ac:dyDescent="0.25">
      <c r="A22" s="29" t="s">
        <v>17</v>
      </c>
      <c r="B22" s="29" t="s">
        <v>74</v>
      </c>
      <c r="C22" s="29" t="s">
        <v>121</v>
      </c>
      <c r="D22" s="29" t="s">
        <v>148</v>
      </c>
      <c r="E22" s="31">
        <v>1500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>
        <f t="shared" si="5"/>
        <v>0</v>
      </c>
      <c r="S22" s="32"/>
      <c r="T22" s="32"/>
      <c r="U22" s="32"/>
      <c r="V22" s="32"/>
      <c r="W22" s="32"/>
      <c r="X22" s="32"/>
      <c r="Y22" s="25">
        <f t="shared" si="2"/>
        <v>0</v>
      </c>
    </row>
    <row r="23" spans="1:25" s="34" customFormat="1" ht="62.25" customHeight="1" x14ac:dyDescent="0.25">
      <c r="A23" s="29" t="s">
        <v>4</v>
      </c>
      <c r="B23" s="29" t="s">
        <v>61</v>
      </c>
      <c r="C23" s="29" t="s">
        <v>119</v>
      </c>
      <c r="D23" s="29" t="s">
        <v>146</v>
      </c>
      <c r="E23" s="31">
        <v>1992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>
        <v>1992</v>
      </c>
      <c r="Q23" s="32"/>
      <c r="R23" s="32">
        <f t="shared" si="5"/>
        <v>1992</v>
      </c>
      <c r="S23" s="32">
        <v>1992</v>
      </c>
      <c r="T23" s="32"/>
      <c r="U23" s="32"/>
      <c r="V23" s="32"/>
      <c r="W23" s="32"/>
      <c r="X23" s="32"/>
      <c r="Y23" s="25">
        <f t="shared" si="2"/>
        <v>0</v>
      </c>
    </row>
    <row r="24" spans="1:25" s="34" customFormat="1" ht="35.25" customHeight="1" x14ac:dyDescent="0.25">
      <c r="A24" s="29" t="s">
        <v>19</v>
      </c>
      <c r="B24" s="29" t="s">
        <v>76</v>
      </c>
      <c r="C24" s="29" t="s">
        <v>129</v>
      </c>
      <c r="D24" s="29" t="s">
        <v>155</v>
      </c>
      <c r="E24" s="31">
        <v>236362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>
        <v>25270</v>
      </c>
      <c r="R24" s="32">
        <f t="shared" si="5"/>
        <v>25270</v>
      </c>
      <c r="S24" s="32"/>
      <c r="T24" s="32"/>
      <c r="U24" s="32"/>
      <c r="V24" s="32"/>
      <c r="W24" s="32">
        <v>25270</v>
      </c>
      <c r="X24" s="32"/>
      <c r="Y24" s="25">
        <f t="shared" si="2"/>
        <v>0</v>
      </c>
    </row>
    <row r="25" spans="1:25" ht="36.75" customHeight="1" x14ac:dyDescent="0.25">
      <c r="A25" s="1" t="s">
        <v>20</v>
      </c>
      <c r="B25" s="1" t="s">
        <v>77</v>
      </c>
      <c r="C25" s="1" t="s">
        <v>129</v>
      </c>
      <c r="D25" s="1" t="s">
        <v>155</v>
      </c>
      <c r="E25" s="2">
        <v>96897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>
        <f t="shared" si="5"/>
        <v>0</v>
      </c>
      <c r="S25" s="3"/>
      <c r="T25" s="3"/>
      <c r="U25" s="3"/>
      <c r="V25" s="3"/>
      <c r="W25" s="3"/>
      <c r="X25" s="3"/>
      <c r="Y25" s="25">
        <f t="shared" si="2"/>
        <v>0</v>
      </c>
    </row>
    <row r="26" spans="1:25" ht="29.25" customHeight="1" x14ac:dyDescent="0.25">
      <c r="A26" s="1" t="s">
        <v>40</v>
      </c>
      <c r="B26" s="1" t="s">
        <v>97</v>
      </c>
      <c r="C26" s="1" t="s">
        <v>129</v>
      </c>
      <c r="D26" s="1" t="s">
        <v>155</v>
      </c>
      <c r="E26" s="2">
        <v>181601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>
        <f t="shared" si="5"/>
        <v>0</v>
      </c>
      <c r="S26" s="3"/>
      <c r="T26" s="3"/>
      <c r="U26" s="3"/>
      <c r="V26" s="3"/>
      <c r="W26" s="3"/>
      <c r="X26" s="3"/>
      <c r="Y26" s="25">
        <f t="shared" si="2"/>
        <v>0</v>
      </c>
    </row>
    <row r="27" spans="1:25" s="34" customFormat="1" ht="25.5" customHeight="1" x14ac:dyDescent="0.25">
      <c r="A27" s="29" t="s">
        <v>41</v>
      </c>
      <c r="B27" s="29" t="s">
        <v>98</v>
      </c>
      <c r="C27" s="29" t="s">
        <v>129</v>
      </c>
      <c r="D27" s="29" t="s">
        <v>155</v>
      </c>
      <c r="E27" s="31">
        <v>4020</v>
      </c>
      <c r="F27" s="32">
        <v>2507</v>
      </c>
      <c r="G27" s="32">
        <v>1735</v>
      </c>
      <c r="H27" s="32"/>
      <c r="I27" s="32">
        <v>50</v>
      </c>
      <c r="J27" s="32"/>
      <c r="K27" s="32"/>
      <c r="L27" s="32"/>
      <c r="M27" s="32"/>
      <c r="N27" s="32"/>
      <c r="O27" s="32"/>
      <c r="P27" s="32"/>
      <c r="Q27" s="32"/>
      <c r="R27" s="32">
        <f t="shared" si="5"/>
        <v>4292</v>
      </c>
      <c r="S27" s="32">
        <v>4292</v>
      </c>
      <c r="T27" s="32"/>
      <c r="U27" s="32"/>
      <c r="V27" s="32"/>
      <c r="W27" s="32"/>
      <c r="X27" s="32"/>
      <c r="Y27" s="25">
        <f t="shared" si="2"/>
        <v>0</v>
      </c>
    </row>
    <row r="28" spans="1:25" s="34" customFormat="1" ht="25.5" customHeight="1" x14ac:dyDescent="0.25">
      <c r="A28" s="29" t="s">
        <v>29</v>
      </c>
      <c r="B28" s="29" t="s">
        <v>86</v>
      </c>
      <c r="C28" s="29" t="s">
        <v>135</v>
      </c>
      <c r="D28" s="29" t="s">
        <v>161</v>
      </c>
      <c r="E28" s="31">
        <v>8876</v>
      </c>
      <c r="F28" s="32"/>
      <c r="G28" s="32"/>
      <c r="H28" s="32">
        <v>300</v>
      </c>
      <c r="I28" s="32">
        <v>1786</v>
      </c>
      <c r="J28" s="32">
        <v>1121</v>
      </c>
      <c r="K28" s="32"/>
      <c r="L28" s="32"/>
      <c r="M28" s="32"/>
      <c r="N28" s="32"/>
      <c r="O28" s="32"/>
      <c r="P28" s="32">
        <v>160</v>
      </c>
      <c r="Q28" s="32"/>
      <c r="R28" s="32">
        <f t="shared" si="5"/>
        <v>3367</v>
      </c>
      <c r="S28" s="32">
        <v>3367</v>
      </c>
      <c r="T28" s="32"/>
      <c r="U28" s="32"/>
      <c r="V28" s="32"/>
      <c r="W28" s="32"/>
      <c r="X28" s="32"/>
      <c r="Y28" s="25">
        <f t="shared" si="2"/>
        <v>0</v>
      </c>
    </row>
    <row r="29" spans="1:25" s="34" customFormat="1" ht="25.5" customHeight="1" x14ac:dyDescent="0.25">
      <c r="A29" s="37"/>
      <c r="B29" s="40" t="s">
        <v>211</v>
      </c>
      <c r="C29" s="36"/>
      <c r="D29" s="36"/>
      <c r="E29" s="31"/>
      <c r="F29" s="32"/>
      <c r="G29" s="32"/>
      <c r="H29" s="32"/>
      <c r="I29" s="32"/>
      <c r="J29" s="32">
        <v>3982</v>
      </c>
      <c r="K29" s="32"/>
      <c r="L29" s="32"/>
      <c r="M29" s="32"/>
      <c r="N29" s="32"/>
      <c r="O29" s="32"/>
      <c r="P29" s="32"/>
      <c r="Q29" s="32"/>
      <c r="R29" s="32">
        <f t="shared" si="5"/>
        <v>3982</v>
      </c>
      <c r="S29" s="32">
        <v>398</v>
      </c>
      <c r="T29" s="32"/>
      <c r="U29" s="32"/>
      <c r="V29" s="32">
        <v>3584</v>
      </c>
      <c r="W29" s="32"/>
      <c r="X29" s="32"/>
      <c r="Y29" s="25">
        <f t="shared" si="2"/>
        <v>0</v>
      </c>
    </row>
    <row r="30" spans="1:25" s="34" customFormat="1" ht="25.5" customHeight="1" x14ac:dyDescent="0.25">
      <c r="A30" s="37"/>
      <c r="B30" s="40" t="s">
        <v>209</v>
      </c>
      <c r="C30" s="36"/>
      <c r="D30" s="36"/>
      <c r="E30" s="31"/>
      <c r="F30" s="32"/>
      <c r="G30" s="32"/>
      <c r="H30" s="32"/>
      <c r="I30" s="32">
        <v>1968</v>
      </c>
      <c r="J30" s="32"/>
      <c r="K30" s="32"/>
      <c r="L30" s="32"/>
      <c r="M30" s="32"/>
      <c r="N30" s="32"/>
      <c r="O30" s="32"/>
      <c r="P30" s="32"/>
      <c r="Q30" s="32"/>
      <c r="R30" s="32">
        <f t="shared" si="5"/>
        <v>1968</v>
      </c>
      <c r="S30" s="32">
        <v>197</v>
      </c>
      <c r="T30" s="32"/>
      <c r="U30" s="32"/>
      <c r="V30" s="32">
        <v>1771</v>
      </c>
      <c r="W30" s="32"/>
      <c r="X30" s="32"/>
      <c r="Y30" s="25">
        <f t="shared" si="2"/>
        <v>0</v>
      </c>
    </row>
    <row r="31" spans="1:25" ht="12" customHeight="1" x14ac:dyDescent="0.25">
      <c r="A31" s="1" t="s">
        <v>54</v>
      </c>
      <c r="B31" s="14" t="s">
        <v>111</v>
      </c>
      <c r="C31" s="14" t="s">
        <v>135</v>
      </c>
      <c r="D31" s="14" t="s">
        <v>161</v>
      </c>
      <c r="E31" s="2">
        <v>1638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>
        <f t="shared" si="5"/>
        <v>0</v>
      </c>
      <c r="S31" s="3"/>
      <c r="T31" s="3"/>
      <c r="U31" s="3"/>
      <c r="V31" s="3"/>
      <c r="W31" s="3"/>
      <c r="X31" s="3"/>
      <c r="Y31" s="25">
        <f t="shared" si="2"/>
        <v>0</v>
      </c>
    </row>
    <row r="32" spans="1:25" s="4" customFormat="1" ht="19.5" customHeight="1" x14ac:dyDescent="0.25">
      <c r="A32" s="13"/>
      <c r="B32" s="15"/>
      <c r="C32" s="17" t="s">
        <v>195</v>
      </c>
      <c r="D32" s="16"/>
      <c r="E32" s="5">
        <f>E33+E34+E35</f>
        <v>29645</v>
      </c>
      <c r="F32" s="5">
        <f t="shared" ref="F32:Q32" si="6">SUM(F33:F35)</f>
        <v>13156</v>
      </c>
      <c r="G32" s="5">
        <f t="shared" si="6"/>
        <v>3170</v>
      </c>
      <c r="H32" s="5">
        <f t="shared" si="6"/>
        <v>0</v>
      </c>
      <c r="I32" s="5">
        <f t="shared" si="6"/>
        <v>5551</v>
      </c>
      <c r="J32" s="5">
        <f t="shared" si="6"/>
        <v>3525</v>
      </c>
      <c r="K32" s="5">
        <f t="shared" si="6"/>
        <v>0</v>
      </c>
      <c r="L32" s="5">
        <f t="shared" si="6"/>
        <v>7804</v>
      </c>
      <c r="M32" s="5">
        <f t="shared" si="6"/>
        <v>0</v>
      </c>
      <c r="N32" s="5">
        <f t="shared" si="6"/>
        <v>0</v>
      </c>
      <c r="O32" s="5">
        <f t="shared" si="6"/>
        <v>0</v>
      </c>
      <c r="P32" s="5">
        <f t="shared" si="6"/>
        <v>0</v>
      </c>
      <c r="Q32" s="5">
        <f t="shared" si="6"/>
        <v>0</v>
      </c>
      <c r="R32" s="5">
        <f t="shared" ref="R32:Y32" si="7">R33+R34+R35</f>
        <v>33206</v>
      </c>
      <c r="S32" s="5">
        <f t="shared" si="7"/>
        <v>33206</v>
      </c>
      <c r="T32" s="5">
        <f t="shared" si="7"/>
        <v>0</v>
      </c>
      <c r="U32" s="5"/>
      <c r="V32" s="5">
        <f t="shared" si="7"/>
        <v>0</v>
      </c>
      <c r="W32" s="5">
        <f t="shared" si="7"/>
        <v>0</v>
      </c>
      <c r="X32" s="5">
        <f t="shared" si="7"/>
        <v>0</v>
      </c>
      <c r="Y32" s="5">
        <f t="shared" si="7"/>
        <v>0</v>
      </c>
    </row>
    <row r="33" spans="1:25" s="34" customFormat="1" ht="22.5" customHeight="1" x14ac:dyDescent="0.25">
      <c r="A33" s="29" t="s">
        <v>24</v>
      </c>
      <c r="B33" s="30" t="s">
        <v>81</v>
      </c>
      <c r="C33" s="30" t="s">
        <v>131</v>
      </c>
      <c r="D33" s="30" t="s">
        <v>157</v>
      </c>
      <c r="E33" s="31">
        <v>607</v>
      </c>
      <c r="F33" s="32"/>
      <c r="G33" s="32"/>
      <c r="H33" s="32"/>
      <c r="I33" s="32">
        <v>580</v>
      </c>
      <c r="J33" s="32">
        <v>90</v>
      </c>
      <c r="K33" s="32"/>
      <c r="L33" s="32"/>
      <c r="M33" s="32"/>
      <c r="N33" s="32"/>
      <c r="O33" s="32"/>
      <c r="P33" s="32"/>
      <c r="Q33" s="32"/>
      <c r="R33" s="32">
        <f>F33+G33+H33+I33+J33+K33+L33+M33+N33+O33+P33+Q33</f>
        <v>670</v>
      </c>
      <c r="S33" s="32">
        <v>670</v>
      </c>
      <c r="T33" s="32"/>
      <c r="U33" s="32"/>
      <c r="V33" s="32"/>
      <c r="W33" s="32"/>
      <c r="X33" s="32"/>
      <c r="Y33" s="25">
        <f t="shared" si="2"/>
        <v>0</v>
      </c>
    </row>
    <row r="34" spans="1:25" s="34" customFormat="1" ht="23.25" customHeight="1" x14ac:dyDescent="0.25">
      <c r="A34" s="29" t="s">
        <v>55</v>
      </c>
      <c r="B34" s="29" t="s">
        <v>112</v>
      </c>
      <c r="C34" s="29" t="s">
        <v>140</v>
      </c>
      <c r="D34" s="29" t="s">
        <v>166</v>
      </c>
      <c r="E34" s="31">
        <v>13767</v>
      </c>
      <c r="F34" s="32">
        <v>6578</v>
      </c>
      <c r="G34" s="32">
        <v>1585</v>
      </c>
      <c r="H34" s="32"/>
      <c r="I34" s="32">
        <v>3171</v>
      </c>
      <c r="J34" s="32">
        <v>380</v>
      </c>
      <c r="K34" s="32"/>
      <c r="L34" s="32">
        <v>7804</v>
      </c>
      <c r="M34" s="32"/>
      <c r="N34" s="32"/>
      <c r="O34" s="32"/>
      <c r="P34" s="32"/>
      <c r="Q34" s="32"/>
      <c r="R34" s="32">
        <f>F34+G34+H34+I34+J34+K34+L34+M34+N34+O34+P34+Q34</f>
        <v>19518</v>
      </c>
      <c r="S34" s="32">
        <v>19518</v>
      </c>
      <c r="T34" s="32"/>
      <c r="U34" s="32"/>
      <c r="V34" s="32"/>
      <c r="W34" s="32"/>
      <c r="X34" s="32"/>
      <c r="Y34" s="25">
        <f t="shared" si="2"/>
        <v>0</v>
      </c>
    </row>
    <row r="35" spans="1:25" ht="43.5" customHeight="1" x14ac:dyDescent="0.25">
      <c r="A35" s="1" t="s">
        <v>25</v>
      </c>
      <c r="B35" s="14" t="s">
        <v>82</v>
      </c>
      <c r="C35" s="14" t="s">
        <v>132</v>
      </c>
      <c r="D35" s="14" t="s">
        <v>158</v>
      </c>
      <c r="E35" s="2">
        <v>15271</v>
      </c>
      <c r="F35" s="3">
        <v>6578</v>
      </c>
      <c r="G35" s="3">
        <v>1585</v>
      </c>
      <c r="H35" s="3"/>
      <c r="I35" s="3">
        <v>1800</v>
      </c>
      <c r="J35" s="3">
        <v>3055</v>
      </c>
      <c r="K35" s="3"/>
      <c r="L35" s="3"/>
      <c r="M35" s="3"/>
      <c r="N35" s="3"/>
      <c r="O35" s="3"/>
      <c r="P35" s="3"/>
      <c r="Q35" s="3"/>
      <c r="R35" s="3">
        <f>F35+G35+H35+I35+J35+K35+L35+M35+N35+O35+P35+Q35</f>
        <v>13018</v>
      </c>
      <c r="S35" s="3">
        <v>13018</v>
      </c>
      <c r="T35" s="3"/>
      <c r="U35" s="3"/>
      <c r="V35" s="3"/>
      <c r="W35" s="3"/>
      <c r="X35" s="3"/>
      <c r="Y35" s="25">
        <f t="shared" si="2"/>
        <v>0</v>
      </c>
    </row>
    <row r="36" spans="1:25" s="4" customFormat="1" ht="24" customHeight="1" x14ac:dyDescent="0.25">
      <c r="A36" s="13"/>
      <c r="B36" s="15"/>
      <c r="C36" s="17" t="s">
        <v>197</v>
      </c>
      <c r="D36" s="16"/>
      <c r="E36" s="5">
        <f>E37+E38+E39+E40</f>
        <v>21489</v>
      </c>
      <c r="F36" s="5">
        <f t="shared" ref="F36:Q36" si="8">SUM(F37:F40)</f>
        <v>3126</v>
      </c>
      <c r="G36" s="5">
        <f t="shared" si="8"/>
        <v>753</v>
      </c>
      <c r="H36" s="5">
        <f t="shared" si="8"/>
        <v>0</v>
      </c>
      <c r="I36" s="5">
        <f t="shared" si="8"/>
        <v>6381</v>
      </c>
      <c r="J36" s="5">
        <f t="shared" si="8"/>
        <v>2823</v>
      </c>
      <c r="K36" s="5">
        <f t="shared" si="8"/>
        <v>0</v>
      </c>
      <c r="L36" s="5">
        <f t="shared" si="8"/>
        <v>6345</v>
      </c>
      <c r="M36" s="5">
        <f t="shared" si="8"/>
        <v>0</v>
      </c>
      <c r="N36" s="5">
        <f t="shared" si="8"/>
        <v>0</v>
      </c>
      <c r="O36" s="5">
        <f t="shared" si="8"/>
        <v>0</v>
      </c>
      <c r="P36" s="5">
        <f t="shared" si="8"/>
        <v>0</v>
      </c>
      <c r="Q36" s="5">
        <f t="shared" si="8"/>
        <v>0</v>
      </c>
      <c r="R36" s="5">
        <f t="shared" ref="R36:Y36" si="9">R37+R38+R39+R40</f>
        <v>19428</v>
      </c>
      <c r="S36" s="5">
        <f t="shared" si="9"/>
        <v>19428</v>
      </c>
      <c r="T36" s="5">
        <f t="shared" si="9"/>
        <v>0</v>
      </c>
      <c r="U36" s="5"/>
      <c r="V36" s="5">
        <f t="shared" si="9"/>
        <v>0</v>
      </c>
      <c r="W36" s="5">
        <f t="shared" si="9"/>
        <v>0</v>
      </c>
      <c r="X36" s="5">
        <f t="shared" si="9"/>
        <v>0</v>
      </c>
      <c r="Y36" s="5">
        <f t="shared" si="9"/>
        <v>0</v>
      </c>
    </row>
    <row r="37" spans="1:25" ht="14.25" customHeight="1" x14ac:dyDescent="0.25">
      <c r="A37" s="1" t="s">
        <v>12</v>
      </c>
      <c r="B37" s="10" t="s">
        <v>69</v>
      </c>
      <c r="C37" s="10" t="s">
        <v>124</v>
      </c>
      <c r="D37" s="10" t="s">
        <v>150</v>
      </c>
      <c r="E37" s="2">
        <v>5420</v>
      </c>
      <c r="F37" s="3">
        <v>3126</v>
      </c>
      <c r="G37" s="3">
        <v>753</v>
      </c>
      <c r="H37" s="3"/>
      <c r="I37" s="3">
        <v>31</v>
      </c>
      <c r="J37" s="3">
        <v>2093</v>
      </c>
      <c r="K37" s="3"/>
      <c r="L37" s="3"/>
      <c r="M37" s="3"/>
      <c r="N37" s="3"/>
      <c r="O37" s="3"/>
      <c r="P37" s="3"/>
      <c r="Q37" s="3"/>
      <c r="R37" s="3">
        <f>F37+G37+H37+I37+J37+K37+L37+M37+N37+O37+P37+Q37</f>
        <v>6003</v>
      </c>
      <c r="S37" s="3">
        <v>6003</v>
      </c>
      <c r="T37" s="3"/>
      <c r="U37" s="3"/>
      <c r="V37" s="3"/>
      <c r="W37" s="3"/>
      <c r="X37" s="3"/>
      <c r="Y37" s="25">
        <f t="shared" si="2"/>
        <v>0</v>
      </c>
    </row>
    <row r="38" spans="1:25" s="34" customFormat="1" ht="14.25" customHeight="1" x14ac:dyDescent="0.25">
      <c r="A38" s="29" t="s">
        <v>23</v>
      </c>
      <c r="B38" s="29" t="s">
        <v>80</v>
      </c>
      <c r="C38" s="29" t="s">
        <v>124</v>
      </c>
      <c r="D38" s="29" t="s">
        <v>150</v>
      </c>
      <c r="E38" s="31">
        <v>15392</v>
      </c>
      <c r="F38" s="32"/>
      <c r="G38" s="32"/>
      <c r="H38" s="32"/>
      <c r="I38" s="32">
        <v>6350</v>
      </c>
      <c r="J38" s="32">
        <v>480</v>
      </c>
      <c r="K38" s="32"/>
      <c r="L38" s="32">
        <v>6345</v>
      </c>
      <c r="M38" s="32"/>
      <c r="N38" s="32"/>
      <c r="O38" s="32"/>
      <c r="P38" s="32"/>
      <c r="Q38" s="32"/>
      <c r="R38" s="32">
        <f>F38+G38+H38+I38+J38+K38+L38+M38+N38+O38+P38+Q38</f>
        <v>13175</v>
      </c>
      <c r="S38" s="32">
        <v>13175</v>
      </c>
      <c r="T38" s="32"/>
      <c r="U38" s="32"/>
      <c r="V38" s="32"/>
      <c r="W38" s="32"/>
      <c r="X38" s="32"/>
      <c r="Y38" s="25">
        <f t="shared" si="2"/>
        <v>0</v>
      </c>
    </row>
    <row r="39" spans="1:25" s="34" customFormat="1" ht="75.75" customHeight="1" x14ac:dyDescent="0.25">
      <c r="A39" s="29" t="s">
        <v>38</v>
      </c>
      <c r="B39" s="29" t="s">
        <v>95</v>
      </c>
      <c r="C39" s="29" t="s">
        <v>138</v>
      </c>
      <c r="D39" s="29" t="s">
        <v>164</v>
      </c>
      <c r="E39" s="31">
        <v>677</v>
      </c>
      <c r="F39" s="32"/>
      <c r="G39" s="32"/>
      <c r="H39" s="32"/>
      <c r="I39" s="32"/>
      <c r="J39" s="32">
        <v>250</v>
      </c>
      <c r="K39" s="32"/>
      <c r="L39" s="32"/>
      <c r="M39" s="32"/>
      <c r="N39" s="32"/>
      <c r="O39" s="32"/>
      <c r="P39" s="32"/>
      <c r="Q39" s="32"/>
      <c r="R39" s="32">
        <f>F39+G39+H39+I39+J39+K39+L39+M39+N39+O39+P39+Q39</f>
        <v>250</v>
      </c>
      <c r="S39" s="32">
        <v>250</v>
      </c>
      <c r="T39" s="32"/>
      <c r="U39" s="32"/>
      <c r="V39" s="32"/>
      <c r="W39" s="32"/>
      <c r="X39" s="32"/>
      <c r="Y39" s="25">
        <f t="shared" si="2"/>
        <v>0</v>
      </c>
    </row>
    <row r="40" spans="1:25" ht="72.75" customHeight="1" x14ac:dyDescent="0.25">
      <c r="A40" s="1" t="s">
        <v>53</v>
      </c>
      <c r="B40" s="14" t="s">
        <v>110</v>
      </c>
      <c r="C40" s="14" t="s">
        <v>138</v>
      </c>
      <c r="D40" s="14" t="s">
        <v>164</v>
      </c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>
        <f>F40+G40+H40+I40+J40+K40+L40+M40+N40+O40+P40+Q40</f>
        <v>0</v>
      </c>
      <c r="S40" s="3"/>
      <c r="T40" s="3"/>
      <c r="U40" s="3"/>
      <c r="V40" s="3"/>
      <c r="W40" s="3"/>
      <c r="X40" s="3"/>
      <c r="Y40" s="25">
        <f t="shared" si="2"/>
        <v>0</v>
      </c>
    </row>
    <row r="41" spans="1:25" s="4" customFormat="1" ht="14.25" customHeight="1" x14ac:dyDescent="0.25">
      <c r="A41" s="13"/>
      <c r="B41" s="15"/>
      <c r="C41" s="17" t="s">
        <v>198</v>
      </c>
      <c r="D41" s="16"/>
      <c r="E41" s="5">
        <f>E42</f>
        <v>5291</v>
      </c>
      <c r="F41" s="5">
        <f>F42</f>
        <v>0</v>
      </c>
      <c r="G41" s="5">
        <f t="shared" ref="G41:Y41" si="10">G42</f>
        <v>0</v>
      </c>
      <c r="H41" s="5">
        <f t="shared" si="10"/>
        <v>0</v>
      </c>
      <c r="I41" s="5">
        <f t="shared" si="10"/>
        <v>6442</v>
      </c>
      <c r="J41" s="5">
        <f t="shared" si="10"/>
        <v>0</v>
      </c>
      <c r="K41" s="5">
        <f t="shared" si="10"/>
        <v>0</v>
      </c>
      <c r="L41" s="5">
        <f t="shared" si="10"/>
        <v>0</v>
      </c>
      <c r="M41" s="5">
        <f t="shared" si="10"/>
        <v>0</v>
      </c>
      <c r="N41" s="5">
        <f t="shared" si="10"/>
        <v>0</v>
      </c>
      <c r="O41" s="5">
        <f t="shared" si="10"/>
        <v>0</v>
      </c>
      <c r="P41" s="5">
        <f t="shared" si="10"/>
        <v>0</v>
      </c>
      <c r="Q41" s="5">
        <f t="shared" si="10"/>
        <v>0</v>
      </c>
      <c r="R41" s="5">
        <f t="shared" si="10"/>
        <v>6442</v>
      </c>
      <c r="S41" s="5">
        <f t="shared" si="10"/>
        <v>0</v>
      </c>
      <c r="T41" s="5">
        <f t="shared" si="10"/>
        <v>0</v>
      </c>
      <c r="U41" s="5"/>
      <c r="V41" s="5">
        <f t="shared" si="10"/>
        <v>6442</v>
      </c>
      <c r="W41" s="5">
        <f t="shared" si="10"/>
        <v>0</v>
      </c>
      <c r="X41" s="5">
        <f t="shared" si="10"/>
        <v>0</v>
      </c>
      <c r="Y41" s="5">
        <f t="shared" si="10"/>
        <v>0</v>
      </c>
    </row>
    <row r="42" spans="1:25" s="34" customFormat="1" ht="24" customHeight="1" x14ac:dyDescent="0.25">
      <c r="A42" s="29" t="s">
        <v>56</v>
      </c>
      <c r="B42" s="39" t="s">
        <v>113</v>
      </c>
      <c r="C42" s="39" t="s">
        <v>141</v>
      </c>
      <c r="D42" s="39" t="s">
        <v>167</v>
      </c>
      <c r="E42" s="31">
        <v>5291</v>
      </c>
      <c r="F42" s="32"/>
      <c r="G42" s="32"/>
      <c r="H42" s="32"/>
      <c r="I42" s="32">
        <v>6442</v>
      </c>
      <c r="J42" s="32"/>
      <c r="K42" s="32"/>
      <c r="L42" s="32"/>
      <c r="M42" s="32"/>
      <c r="N42" s="32"/>
      <c r="O42" s="32"/>
      <c r="P42" s="32"/>
      <c r="Q42" s="32"/>
      <c r="R42" s="32">
        <f>F42+G42+H42+I42+J42+K42+L42+M42+N42+O42+P42+Q42</f>
        <v>6442</v>
      </c>
      <c r="S42" s="32"/>
      <c r="T42" s="32"/>
      <c r="U42" s="32"/>
      <c r="V42" s="32">
        <v>6442</v>
      </c>
      <c r="W42" s="32"/>
      <c r="X42" s="32"/>
      <c r="Y42" s="25">
        <f t="shared" si="2"/>
        <v>0</v>
      </c>
    </row>
    <row r="43" spans="1:25" s="4" customFormat="1" ht="24" customHeight="1" x14ac:dyDescent="0.25">
      <c r="A43" s="13"/>
      <c r="B43" s="15"/>
      <c r="C43" s="17" t="s">
        <v>200</v>
      </c>
      <c r="D43" s="16"/>
      <c r="E43" s="5">
        <f t="shared" ref="E43:Q43" si="11">SUM(E44:E54)</f>
        <v>154514</v>
      </c>
      <c r="F43" s="5">
        <f t="shared" si="11"/>
        <v>45973</v>
      </c>
      <c r="G43" s="5">
        <f t="shared" si="11"/>
        <v>11074</v>
      </c>
      <c r="H43" s="5">
        <f t="shared" si="11"/>
        <v>150</v>
      </c>
      <c r="I43" s="5">
        <f t="shared" si="11"/>
        <v>16532</v>
      </c>
      <c r="J43" s="5">
        <f t="shared" si="11"/>
        <v>14478</v>
      </c>
      <c r="K43" s="5">
        <f t="shared" si="11"/>
        <v>0</v>
      </c>
      <c r="L43" s="5">
        <f t="shared" si="11"/>
        <v>0</v>
      </c>
      <c r="M43" s="5">
        <f t="shared" si="11"/>
        <v>0</v>
      </c>
      <c r="N43" s="5">
        <f t="shared" si="11"/>
        <v>0</v>
      </c>
      <c r="O43" s="5">
        <f t="shared" si="11"/>
        <v>0</v>
      </c>
      <c r="P43" s="5">
        <f t="shared" si="11"/>
        <v>548</v>
      </c>
      <c r="Q43" s="5">
        <f t="shared" si="11"/>
        <v>950</v>
      </c>
      <c r="R43" s="28">
        <f>SUM(R44:R54)</f>
        <v>89705</v>
      </c>
      <c r="S43" s="28">
        <f>SUM(S44:S54)</f>
        <v>85168</v>
      </c>
      <c r="T43" s="5">
        <f>T44+T45+T46+T48+T49+T50+T51+T52+T53+T54</f>
        <v>2898</v>
      </c>
      <c r="U43" s="5"/>
      <c r="V43" s="5">
        <f>V47</f>
        <v>1484</v>
      </c>
      <c r="W43" s="5">
        <f>W44+W45+W46+W48+W49+W50+W51+W52+W53+W54</f>
        <v>155</v>
      </c>
      <c r="X43" s="5">
        <f>X44+X45+X46+X48+X49+X50+X51+X52+X53+X54</f>
        <v>0</v>
      </c>
      <c r="Y43" s="5">
        <f>Y44+Y45+Y46+Y48+Y49+Y50+Y51+Y52+Y53+Y54</f>
        <v>0</v>
      </c>
    </row>
    <row r="44" spans="1:25" s="34" customFormat="1" ht="25.5" customHeight="1" x14ac:dyDescent="0.25">
      <c r="A44" s="29" t="s">
        <v>27</v>
      </c>
      <c r="B44" s="30" t="s">
        <v>84</v>
      </c>
      <c r="C44" s="30" t="s">
        <v>134</v>
      </c>
      <c r="D44" s="30" t="s">
        <v>160</v>
      </c>
      <c r="E44" s="31">
        <v>6162</v>
      </c>
      <c r="F44" s="32">
        <v>3462</v>
      </c>
      <c r="G44" s="32">
        <v>834</v>
      </c>
      <c r="H44" s="32"/>
      <c r="I44" s="32">
        <v>50</v>
      </c>
      <c r="J44" s="32">
        <v>930</v>
      </c>
      <c r="K44" s="32"/>
      <c r="L44" s="32"/>
      <c r="M44" s="32"/>
      <c r="N44" s="32"/>
      <c r="O44" s="32"/>
      <c r="P44" s="32"/>
      <c r="Q44" s="32"/>
      <c r="R44" s="32">
        <f t="shared" ref="R44:R54" si="12">F44+G44+H44+I44+J44+K44+L44+M44+N44+O44+P44+Q44</f>
        <v>5276</v>
      </c>
      <c r="S44" s="32">
        <v>5276</v>
      </c>
      <c r="T44" s="32"/>
      <c r="U44" s="32"/>
      <c r="V44" s="32"/>
      <c r="W44" s="32"/>
      <c r="X44" s="32"/>
      <c r="Y44" s="25">
        <f t="shared" si="2"/>
        <v>0</v>
      </c>
    </row>
    <row r="45" spans="1:25" ht="26.25" customHeight="1" x14ac:dyDescent="0.25">
      <c r="A45" s="1" t="s">
        <v>42</v>
      </c>
      <c r="B45" s="1" t="s">
        <v>99</v>
      </c>
      <c r="C45" s="1" t="s">
        <v>134</v>
      </c>
      <c r="D45" s="1" t="s">
        <v>160</v>
      </c>
      <c r="E45" s="2">
        <v>3553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>
        <f t="shared" si="12"/>
        <v>0</v>
      </c>
      <c r="S45" s="3"/>
      <c r="T45" s="3"/>
      <c r="U45" s="3"/>
      <c r="V45" s="3"/>
      <c r="W45" s="3"/>
      <c r="X45" s="3"/>
      <c r="Y45" s="25">
        <f t="shared" si="2"/>
        <v>0</v>
      </c>
    </row>
    <row r="46" spans="1:25" s="34" customFormat="1" ht="25.5" customHeight="1" x14ac:dyDescent="0.25">
      <c r="A46" s="29" t="s">
        <v>47</v>
      </c>
      <c r="B46" s="29" t="s">
        <v>104</v>
      </c>
      <c r="C46" s="29" t="s">
        <v>134</v>
      </c>
      <c r="D46" s="29" t="s">
        <v>160</v>
      </c>
      <c r="E46" s="31">
        <v>13400</v>
      </c>
      <c r="F46" s="32"/>
      <c r="G46" s="32"/>
      <c r="H46" s="32"/>
      <c r="I46" s="32">
        <v>6315</v>
      </c>
      <c r="J46" s="32">
        <v>2062</v>
      </c>
      <c r="K46" s="32"/>
      <c r="L46" s="32"/>
      <c r="M46" s="32"/>
      <c r="N46" s="32"/>
      <c r="O46" s="32"/>
      <c r="P46" s="32"/>
      <c r="Q46" s="32"/>
      <c r="R46" s="32">
        <f t="shared" si="12"/>
        <v>8377</v>
      </c>
      <c r="S46" s="32">
        <v>8377</v>
      </c>
      <c r="T46" s="32"/>
      <c r="U46" s="32"/>
      <c r="V46" s="32"/>
      <c r="W46" s="32"/>
      <c r="X46" s="32"/>
      <c r="Y46" s="25">
        <f t="shared" si="2"/>
        <v>0</v>
      </c>
    </row>
    <row r="47" spans="1:25" s="34" customFormat="1" ht="25.5" customHeight="1" x14ac:dyDescent="0.25">
      <c r="A47" s="37"/>
      <c r="B47" s="38" t="s">
        <v>210</v>
      </c>
      <c r="C47" s="37"/>
      <c r="D47" s="37"/>
      <c r="E47" s="31"/>
      <c r="F47" s="32"/>
      <c r="G47" s="32"/>
      <c r="H47" s="32"/>
      <c r="I47" s="32"/>
      <c r="J47" s="32">
        <v>1649</v>
      </c>
      <c r="K47" s="32"/>
      <c r="L47" s="32"/>
      <c r="M47" s="32"/>
      <c r="N47" s="32"/>
      <c r="O47" s="32"/>
      <c r="P47" s="32"/>
      <c r="Q47" s="32"/>
      <c r="R47" s="32">
        <f t="shared" si="12"/>
        <v>1649</v>
      </c>
      <c r="S47" s="32">
        <v>165</v>
      </c>
      <c r="T47" s="32"/>
      <c r="U47" s="32"/>
      <c r="V47" s="32">
        <v>1484</v>
      </c>
      <c r="W47" s="32"/>
      <c r="X47" s="32"/>
      <c r="Y47" s="25">
        <f t="shared" si="2"/>
        <v>0</v>
      </c>
    </row>
    <row r="48" spans="1:25" s="34" customFormat="1" ht="25.5" customHeight="1" x14ac:dyDescent="0.25">
      <c r="A48" s="29" t="s">
        <v>8</v>
      </c>
      <c r="B48" s="29" t="s">
        <v>65</v>
      </c>
      <c r="C48" s="29" t="s">
        <v>122</v>
      </c>
      <c r="D48" s="29" t="s">
        <v>114</v>
      </c>
      <c r="E48" s="31">
        <v>2335</v>
      </c>
      <c r="F48" s="32">
        <v>1668</v>
      </c>
      <c r="G48" s="32">
        <v>402</v>
      </c>
      <c r="H48" s="32"/>
      <c r="I48" s="32">
        <v>828</v>
      </c>
      <c r="J48" s="32"/>
      <c r="K48" s="32"/>
      <c r="L48" s="32"/>
      <c r="M48" s="32"/>
      <c r="N48" s="32"/>
      <c r="O48" s="32"/>
      <c r="P48" s="32">
        <v>155</v>
      </c>
      <c r="Q48" s="32"/>
      <c r="R48" s="32">
        <f t="shared" si="12"/>
        <v>3053</v>
      </c>
      <c r="S48" s="32"/>
      <c r="T48" s="32">
        <v>2898</v>
      </c>
      <c r="U48" s="32"/>
      <c r="V48" s="32"/>
      <c r="W48" s="32">
        <v>155</v>
      </c>
      <c r="X48" s="32"/>
      <c r="Y48" s="25">
        <f t="shared" si="2"/>
        <v>0</v>
      </c>
    </row>
    <row r="49" spans="1:25" ht="11.25" customHeight="1" x14ac:dyDescent="0.25">
      <c r="A49" s="1" t="s">
        <v>10</v>
      </c>
      <c r="B49" s="1" t="s">
        <v>67</v>
      </c>
      <c r="C49" s="1" t="s">
        <v>122</v>
      </c>
      <c r="D49" s="1" t="s">
        <v>114</v>
      </c>
      <c r="E49" s="2">
        <v>8521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>
        <f t="shared" si="12"/>
        <v>0</v>
      </c>
      <c r="S49" s="3"/>
      <c r="T49" s="3"/>
      <c r="U49" s="3"/>
      <c r="V49" s="3"/>
      <c r="W49" s="3"/>
      <c r="X49" s="3"/>
      <c r="Y49" s="25">
        <f t="shared" si="2"/>
        <v>0</v>
      </c>
    </row>
    <row r="50" spans="1:25" ht="12" customHeight="1" x14ac:dyDescent="0.25">
      <c r="A50" s="1" t="s">
        <v>18</v>
      </c>
      <c r="B50" s="1" t="s">
        <v>75</v>
      </c>
      <c r="C50" s="1" t="s">
        <v>122</v>
      </c>
      <c r="D50" s="1" t="s">
        <v>114</v>
      </c>
      <c r="E50" s="2">
        <v>20000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>
        <f t="shared" si="12"/>
        <v>0</v>
      </c>
      <c r="S50" s="3"/>
      <c r="T50" s="3"/>
      <c r="U50" s="3"/>
      <c r="V50" s="3"/>
      <c r="W50" s="3"/>
      <c r="X50" s="3"/>
      <c r="Y50" s="25">
        <f t="shared" si="2"/>
        <v>0</v>
      </c>
    </row>
    <row r="51" spans="1:25" ht="12" customHeight="1" x14ac:dyDescent="0.25">
      <c r="A51" s="1" t="s">
        <v>35</v>
      </c>
      <c r="B51" s="1" t="s">
        <v>92</v>
      </c>
      <c r="C51" s="1" t="s">
        <v>122</v>
      </c>
      <c r="D51" s="1" t="s">
        <v>114</v>
      </c>
      <c r="E51" s="2">
        <v>11319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>
        <f t="shared" si="12"/>
        <v>0</v>
      </c>
      <c r="S51" s="3"/>
      <c r="T51" s="3"/>
      <c r="U51" s="3"/>
      <c r="V51" s="3"/>
      <c r="W51" s="3"/>
      <c r="X51" s="3"/>
      <c r="Y51" s="25">
        <f t="shared" si="2"/>
        <v>0</v>
      </c>
    </row>
    <row r="52" spans="1:25" s="34" customFormat="1" ht="14.25" customHeight="1" x14ac:dyDescent="0.25">
      <c r="A52" s="29" t="s">
        <v>43</v>
      </c>
      <c r="B52" s="29" t="s">
        <v>100</v>
      </c>
      <c r="C52" s="29" t="s">
        <v>122</v>
      </c>
      <c r="D52" s="29" t="s">
        <v>114</v>
      </c>
      <c r="E52" s="31">
        <v>16832</v>
      </c>
      <c r="F52" s="32">
        <v>8196</v>
      </c>
      <c r="G52" s="32">
        <v>1974</v>
      </c>
      <c r="H52" s="32">
        <v>90</v>
      </c>
      <c r="I52" s="32">
        <v>520</v>
      </c>
      <c r="J52" s="32">
        <v>663</v>
      </c>
      <c r="K52" s="32"/>
      <c r="L52" s="32"/>
      <c r="M52" s="32"/>
      <c r="N52" s="32"/>
      <c r="O52" s="32"/>
      <c r="P52" s="32">
        <v>393</v>
      </c>
      <c r="Q52" s="32">
        <v>950</v>
      </c>
      <c r="R52" s="32">
        <f>F52+G52+H52+I52+J52+K52+L52+M52+N52+O52+P52+Q52</f>
        <v>12786</v>
      </c>
      <c r="S52" s="32">
        <v>12786</v>
      </c>
      <c r="T52" s="32"/>
      <c r="U52" s="32"/>
      <c r="V52" s="32"/>
      <c r="W52" s="32"/>
      <c r="X52" s="32"/>
      <c r="Y52" s="25">
        <f t="shared" si="2"/>
        <v>0</v>
      </c>
    </row>
    <row r="53" spans="1:25" s="34" customFormat="1" ht="14.25" customHeight="1" x14ac:dyDescent="0.25">
      <c r="A53" s="29" t="s">
        <v>48</v>
      </c>
      <c r="B53" s="29" t="s">
        <v>105</v>
      </c>
      <c r="C53" s="29" t="s">
        <v>122</v>
      </c>
      <c r="D53" s="29" t="s">
        <v>114</v>
      </c>
      <c r="E53" s="31">
        <v>39550</v>
      </c>
      <c r="F53" s="32">
        <v>21600</v>
      </c>
      <c r="G53" s="32">
        <v>5203</v>
      </c>
      <c r="H53" s="32"/>
      <c r="I53" s="32">
        <v>5623</v>
      </c>
      <c r="J53" s="32">
        <v>5029</v>
      </c>
      <c r="K53" s="32"/>
      <c r="L53" s="32"/>
      <c r="M53" s="32"/>
      <c r="N53" s="32"/>
      <c r="O53" s="32"/>
      <c r="P53" s="32"/>
      <c r="Q53" s="32"/>
      <c r="R53" s="32">
        <f t="shared" si="12"/>
        <v>37455</v>
      </c>
      <c r="S53" s="32">
        <v>37455</v>
      </c>
      <c r="T53" s="32"/>
      <c r="U53" s="32"/>
      <c r="V53" s="32"/>
      <c r="W53" s="32"/>
      <c r="X53" s="32"/>
      <c r="Y53" s="25">
        <f t="shared" si="2"/>
        <v>0</v>
      </c>
    </row>
    <row r="54" spans="1:25" s="34" customFormat="1" ht="25.5" customHeight="1" x14ac:dyDescent="0.25">
      <c r="A54" s="29" t="s">
        <v>51</v>
      </c>
      <c r="B54" s="36" t="s">
        <v>108</v>
      </c>
      <c r="C54" s="36" t="s">
        <v>122</v>
      </c>
      <c r="D54" s="36" t="s">
        <v>114</v>
      </c>
      <c r="E54" s="31">
        <v>32842</v>
      </c>
      <c r="F54" s="32">
        <v>11047</v>
      </c>
      <c r="G54" s="33">
        <v>2661</v>
      </c>
      <c r="H54" s="32">
        <v>60</v>
      </c>
      <c r="I54" s="32">
        <v>3196</v>
      </c>
      <c r="J54" s="32">
        <v>4145</v>
      </c>
      <c r="K54" s="32"/>
      <c r="L54" s="32"/>
      <c r="M54" s="32"/>
      <c r="N54" s="32"/>
      <c r="O54" s="32"/>
      <c r="P54" s="32"/>
      <c r="Q54" s="32"/>
      <c r="R54" s="32">
        <f t="shared" si="12"/>
        <v>21109</v>
      </c>
      <c r="S54" s="32">
        <v>21109</v>
      </c>
      <c r="T54" s="32"/>
      <c r="U54" s="32"/>
      <c r="V54" s="32"/>
      <c r="W54" s="32"/>
      <c r="X54" s="32"/>
      <c r="Y54" s="25">
        <f t="shared" si="2"/>
        <v>0</v>
      </c>
    </row>
    <row r="55" spans="1:25" s="4" customFormat="1" ht="25.5" customHeight="1" x14ac:dyDescent="0.25">
      <c r="A55" s="13"/>
      <c r="B55" s="15"/>
      <c r="C55" s="17" t="s">
        <v>202</v>
      </c>
      <c r="D55" s="16"/>
      <c r="E55" s="5">
        <f>E56+E57+E58+E59+E60+E61+E62+E63+E65+E66+E67+E71+E72</f>
        <v>883324</v>
      </c>
      <c r="F55" s="5">
        <f>F56+F57+F58+F59+F60+F61+F62+F63+F64+F65+F66+F67+F68+F69+F70+F71</f>
        <v>497912</v>
      </c>
      <c r="G55" s="5">
        <f t="shared" ref="G55:R55" si="13">G56+G57+G58+G59+G60+G61+G62+G63+G64+G65+G66+G67+G68+G69+G70+G71</f>
        <v>132383</v>
      </c>
      <c r="H55" s="5">
        <f t="shared" si="13"/>
        <v>171</v>
      </c>
      <c r="I55" s="5">
        <f t="shared" si="13"/>
        <v>33633</v>
      </c>
      <c r="J55" s="5">
        <f t="shared" si="13"/>
        <v>80191</v>
      </c>
      <c r="K55" s="5">
        <f t="shared" si="13"/>
        <v>407</v>
      </c>
      <c r="L55" s="5">
        <f t="shared" si="13"/>
        <v>450</v>
      </c>
      <c r="M55" s="5">
        <f t="shared" si="13"/>
        <v>0</v>
      </c>
      <c r="N55" s="5">
        <f t="shared" si="13"/>
        <v>1500</v>
      </c>
      <c r="O55" s="5">
        <f t="shared" si="13"/>
        <v>14</v>
      </c>
      <c r="P55" s="5">
        <f t="shared" si="13"/>
        <v>996</v>
      </c>
      <c r="Q55" s="5">
        <f t="shared" si="13"/>
        <v>1510</v>
      </c>
      <c r="R55" s="5">
        <f t="shared" si="13"/>
        <v>749167</v>
      </c>
      <c r="S55" s="28">
        <f t="shared" ref="S55:Y55" si="14">SUM(S56:S71)</f>
        <v>329601</v>
      </c>
      <c r="T55" s="28">
        <f t="shared" si="14"/>
        <v>374599</v>
      </c>
      <c r="U55" s="28">
        <f t="shared" si="14"/>
        <v>0</v>
      </c>
      <c r="V55" s="28">
        <f t="shared" si="14"/>
        <v>2573</v>
      </c>
      <c r="W55" s="28">
        <f t="shared" si="14"/>
        <v>42394</v>
      </c>
      <c r="X55" s="28">
        <f t="shared" si="14"/>
        <v>0</v>
      </c>
      <c r="Y55" s="28">
        <f t="shared" si="14"/>
        <v>0</v>
      </c>
    </row>
    <row r="56" spans="1:25" s="34" customFormat="1" ht="38.25" customHeight="1" x14ac:dyDescent="0.25">
      <c r="A56" s="29" t="s">
        <v>34</v>
      </c>
      <c r="B56" s="30" t="s">
        <v>91</v>
      </c>
      <c r="C56" s="30" t="s">
        <v>130</v>
      </c>
      <c r="D56" s="30" t="s">
        <v>156</v>
      </c>
      <c r="E56" s="31">
        <v>8508</v>
      </c>
      <c r="F56" s="32">
        <v>5596</v>
      </c>
      <c r="G56" s="32">
        <v>1327</v>
      </c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>
        <f t="shared" ref="R56:R72" si="15">F56+G56+H56+I56+J56+K56+L56+M56+N56+O56+P56+Q56</f>
        <v>6923</v>
      </c>
      <c r="S56" s="32"/>
      <c r="T56" s="32">
        <v>6833</v>
      </c>
      <c r="U56" s="32"/>
      <c r="V56" s="32"/>
      <c r="W56" s="32">
        <v>90</v>
      </c>
      <c r="X56" s="32"/>
      <c r="Y56" s="25">
        <f t="shared" si="2"/>
        <v>0</v>
      </c>
    </row>
    <row r="57" spans="1:25" s="34" customFormat="1" ht="38.25" customHeight="1" x14ac:dyDescent="0.25">
      <c r="A57" s="29" t="s">
        <v>32</v>
      </c>
      <c r="B57" s="29" t="s">
        <v>89</v>
      </c>
      <c r="C57" s="29" t="s">
        <v>133</v>
      </c>
      <c r="D57" s="29" t="s">
        <v>159</v>
      </c>
      <c r="E57" s="31">
        <v>66313</v>
      </c>
      <c r="F57" s="32">
        <v>34960</v>
      </c>
      <c r="G57" s="32">
        <v>8422</v>
      </c>
      <c r="H57" s="32"/>
      <c r="I57" s="32"/>
      <c r="J57" s="32"/>
      <c r="K57" s="32"/>
      <c r="L57" s="32"/>
      <c r="M57" s="32"/>
      <c r="N57" s="32"/>
      <c r="O57" s="32">
        <v>14</v>
      </c>
      <c r="P57" s="32"/>
      <c r="Q57" s="32"/>
      <c r="R57" s="32">
        <f t="shared" si="15"/>
        <v>43396</v>
      </c>
      <c r="S57" s="32"/>
      <c r="T57" s="32">
        <v>43382</v>
      </c>
      <c r="U57" s="32"/>
      <c r="V57" s="32"/>
      <c r="W57" s="32">
        <v>14</v>
      </c>
      <c r="X57" s="32"/>
      <c r="Y57" s="25">
        <f t="shared" si="2"/>
        <v>0</v>
      </c>
    </row>
    <row r="58" spans="1:25" ht="43.5" customHeight="1" x14ac:dyDescent="0.25">
      <c r="A58" s="1" t="s">
        <v>37</v>
      </c>
      <c r="B58" s="1" t="s">
        <v>94</v>
      </c>
      <c r="C58" s="1" t="s">
        <v>133</v>
      </c>
      <c r="D58" s="1" t="s">
        <v>159</v>
      </c>
      <c r="E58" s="2">
        <v>45005</v>
      </c>
      <c r="F58" s="3">
        <v>29088</v>
      </c>
      <c r="G58" s="3">
        <v>707</v>
      </c>
      <c r="H58" s="3">
        <v>100</v>
      </c>
      <c r="I58" s="3">
        <v>3231</v>
      </c>
      <c r="J58" s="3">
        <v>5887</v>
      </c>
      <c r="K58" s="3">
        <v>113</v>
      </c>
      <c r="L58" s="3"/>
      <c r="M58" s="3"/>
      <c r="N58" s="3"/>
      <c r="O58" s="3"/>
      <c r="P58" s="3"/>
      <c r="Q58" s="3">
        <v>50</v>
      </c>
      <c r="R58" s="3">
        <f t="shared" si="15"/>
        <v>39176</v>
      </c>
      <c r="S58" s="3">
        <v>39176</v>
      </c>
      <c r="T58" s="3"/>
      <c r="U58" s="3"/>
      <c r="V58" s="3"/>
      <c r="W58" s="3"/>
      <c r="X58" s="3"/>
      <c r="Y58" s="25">
        <f t="shared" si="2"/>
        <v>0</v>
      </c>
    </row>
    <row r="59" spans="1:25" s="34" customFormat="1" ht="46.5" customHeight="1" x14ac:dyDescent="0.25">
      <c r="A59" s="29" t="s">
        <v>26</v>
      </c>
      <c r="B59" s="29" t="s">
        <v>83</v>
      </c>
      <c r="C59" s="29" t="s">
        <v>133</v>
      </c>
      <c r="D59" s="29" t="s">
        <v>159</v>
      </c>
      <c r="E59" s="31">
        <v>17471</v>
      </c>
      <c r="F59" s="32">
        <v>14136</v>
      </c>
      <c r="G59" s="32">
        <v>3405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>
        <f t="shared" si="15"/>
        <v>17541</v>
      </c>
      <c r="S59" s="32">
        <v>17541</v>
      </c>
      <c r="T59" s="32"/>
      <c r="U59" s="32"/>
      <c r="V59" s="32"/>
      <c r="W59" s="32"/>
      <c r="X59" s="32"/>
      <c r="Y59" s="25">
        <f t="shared" si="2"/>
        <v>0</v>
      </c>
    </row>
    <row r="60" spans="1:25" s="34" customFormat="1" ht="108" customHeight="1" x14ac:dyDescent="0.25">
      <c r="A60" s="29" t="s">
        <v>33</v>
      </c>
      <c r="B60" s="29" t="s">
        <v>90</v>
      </c>
      <c r="C60" s="29" t="s">
        <v>137</v>
      </c>
      <c r="D60" s="29" t="s">
        <v>163</v>
      </c>
      <c r="E60" s="31">
        <v>188096</v>
      </c>
      <c r="F60" s="32">
        <v>109421</v>
      </c>
      <c r="G60" s="32">
        <v>26368</v>
      </c>
      <c r="H60" s="32"/>
      <c r="I60" s="32">
        <v>30</v>
      </c>
      <c r="J60" s="32"/>
      <c r="K60" s="32"/>
      <c r="L60" s="32"/>
      <c r="M60" s="32"/>
      <c r="N60" s="32"/>
      <c r="O60" s="32"/>
      <c r="P60" s="32"/>
      <c r="Q60" s="32"/>
      <c r="R60" s="32">
        <f t="shared" si="15"/>
        <v>135819</v>
      </c>
      <c r="S60" s="32"/>
      <c r="T60" s="32">
        <v>131744</v>
      </c>
      <c r="U60" s="32"/>
      <c r="V60" s="32"/>
      <c r="W60" s="32">
        <v>4075</v>
      </c>
      <c r="X60" s="32"/>
      <c r="Y60" s="25">
        <f t="shared" si="2"/>
        <v>0</v>
      </c>
    </row>
    <row r="61" spans="1:25" ht="84.75" customHeight="1" x14ac:dyDescent="0.25">
      <c r="A61" s="1" t="s">
        <v>45</v>
      </c>
      <c r="B61" s="1" t="s">
        <v>102</v>
      </c>
      <c r="C61" s="1" t="s">
        <v>137</v>
      </c>
      <c r="D61" s="1" t="s">
        <v>163</v>
      </c>
      <c r="E61" s="2">
        <v>165234</v>
      </c>
      <c r="F61" s="42">
        <v>65007</v>
      </c>
      <c r="G61" s="42">
        <v>17310</v>
      </c>
      <c r="H61" s="42">
        <v>71</v>
      </c>
      <c r="I61" s="42">
        <v>16595</v>
      </c>
      <c r="J61" s="42">
        <v>13885</v>
      </c>
      <c r="K61" s="42">
        <v>255</v>
      </c>
      <c r="L61" s="3"/>
      <c r="M61" s="3"/>
      <c r="N61" s="3"/>
      <c r="O61" s="3"/>
      <c r="P61" s="3"/>
      <c r="Q61" s="3">
        <v>670</v>
      </c>
      <c r="R61" s="3">
        <f t="shared" si="15"/>
        <v>113793</v>
      </c>
      <c r="S61" s="3">
        <v>111368</v>
      </c>
      <c r="T61" s="3">
        <v>2425</v>
      </c>
      <c r="U61" s="3"/>
      <c r="V61" s="3"/>
      <c r="W61" s="3"/>
      <c r="X61" s="3"/>
      <c r="Y61" s="25">
        <f t="shared" si="2"/>
        <v>0</v>
      </c>
    </row>
    <row r="62" spans="1:25" ht="43.5" customHeight="1" x14ac:dyDescent="0.25">
      <c r="A62" s="1" t="s">
        <v>44</v>
      </c>
      <c r="B62" s="1" t="s">
        <v>101</v>
      </c>
      <c r="C62" s="1" t="s">
        <v>130</v>
      </c>
      <c r="D62" s="1" t="s">
        <v>156</v>
      </c>
      <c r="E62" s="2">
        <v>57123</v>
      </c>
      <c r="F62" s="42">
        <v>44035</v>
      </c>
      <c r="G62" s="42">
        <v>10808</v>
      </c>
      <c r="H62" s="42"/>
      <c r="I62" s="42">
        <v>2397</v>
      </c>
      <c r="J62" s="42">
        <v>1549</v>
      </c>
      <c r="K62" s="42">
        <v>39</v>
      </c>
      <c r="L62" s="3"/>
      <c r="M62" s="3"/>
      <c r="N62" s="3"/>
      <c r="O62" s="3"/>
      <c r="P62" s="3"/>
      <c r="Q62" s="3"/>
      <c r="R62" s="3">
        <f>F62+G62+H62+I62+J62+K62+L62+M62+N62+O62+P62+Q62</f>
        <v>58828</v>
      </c>
      <c r="S62" s="3">
        <v>58828</v>
      </c>
      <c r="T62" s="3"/>
      <c r="U62" s="3"/>
      <c r="V62" s="3"/>
      <c r="W62" s="3"/>
      <c r="X62" s="3"/>
      <c r="Y62" s="25">
        <f t="shared" si="2"/>
        <v>0</v>
      </c>
    </row>
    <row r="63" spans="1:25" s="34" customFormat="1" ht="83.25" customHeight="1" x14ac:dyDescent="0.25">
      <c r="A63" s="29" t="s">
        <v>39</v>
      </c>
      <c r="B63" s="29" t="s">
        <v>96</v>
      </c>
      <c r="C63" s="29" t="s">
        <v>137</v>
      </c>
      <c r="D63" s="29" t="s">
        <v>163</v>
      </c>
      <c r="E63" s="31">
        <v>1456</v>
      </c>
      <c r="F63" s="32">
        <v>1855</v>
      </c>
      <c r="G63" s="32">
        <v>589</v>
      </c>
      <c r="H63" s="32"/>
      <c r="I63" s="32"/>
      <c r="J63" s="32">
        <v>129</v>
      </c>
      <c r="K63" s="32"/>
      <c r="L63" s="32"/>
      <c r="M63" s="32"/>
      <c r="N63" s="32"/>
      <c r="O63" s="32"/>
      <c r="P63" s="32"/>
      <c r="Q63" s="32"/>
      <c r="R63" s="32">
        <f t="shared" si="15"/>
        <v>2573</v>
      </c>
      <c r="S63" s="32"/>
      <c r="T63" s="32"/>
      <c r="U63" s="32"/>
      <c r="V63" s="32">
        <v>2573</v>
      </c>
      <c r="W63" s="32"/>
      <c r="X63" s="32"/>
      <c r="Y63" s="25">
        <f t="shared" si="2"/>
        <v>0</v>
      </c>
    </row>
    <row r="64" spans="1:25" ht="22.5" customHeight="1" x14ac:dyDescent="0.25">
      <c r="A64" s="21" t="s">
        <v>212</v>
      </c>
      <c r="B64" s="21" t="s">
        <v>213</v>
      </c>
      <c r="C64" s="20"/>
      <c r="D64" s="20"/>
      <c r="E64" s="2"/>
      <c r="F64" s="3">
        <v>21267</v>
      </c>
      <c r="G64" s="3">
        <v>5124</v>
      </c>
      <c r="H64" s="3"/>
      <c r="I64" s="3">
        <v>180</v>
      </c>
      <c r="J64" s="3">
        <v>28335</v>
      </c>
      <c r="K64" s="3"/>
      <c r="L64" s="3"/>
      <c r="M64" s="3"/>
      <c r="N64" s="3"/>
      <c r="O64" s="3"/>
      <c r="P64" s="3"/>
      <c r="Q64" s="3">
        <v>790</v>
      </c>
      <c r="R64" s="3">
        <f t="shared" si="15"/>
        <v>55696</v>
      </c>
      <c r="S64" s="3">
        <v>47777</v>
      </c>
      <c r="T64" s="3">
        <v>7919</v>
      </c>
      <c r="U64" s="3"/>
      <c r="V64" s="3"/>
      <c r="W64" s="3"/>
      <c r="X64" s="3"/>
      <c r="Y64" s="25">
        <f t="shared" si="2"/>
        <v>0</v>
      </c>
    </row>
    <row r="65" spans="1:25" ht="31.5" customHeight="1" x14ac:dyDescent="0.25">
      <c r="A65" s="1" t="s">
        <v>1</v>
      </c>
      <c r="B65" s="1" t="s">
        <v>58</v>
      </c>
      <c r="C65" s="1" t="s">
        <v>116</v>
      </c>
      <c r="D65" s="1" t="s">
        <v>143</v>
      </c>
      <c r="E65" s="2">
        <v>15026</v>
      </c>
      <c r="F65" s="3">
        <v>5855</v>
      </c>
      <c r="G65" s="3">
        <v>1713</v>
      </c>
      <c r="H65" s="3"/>
      <c r="I65" s="3">
        <v>2670</v>
      </c>
      <c r="J65" s="3">
        <v>4850</v>
      </c>
      <c r="K65" s="3"/>
      <c r="L65" s="3"/>
      <c r="M65" s="3"/>
      <c r="N65" s="3"/>
      <c r="O65" s="3"/>
      <c r="P65" s="3"/>
      <c r="Q65" s="3"/>
      <c r="R65" s="3">
        <f t="shared" si="15"/>
        <v>15088</v>
      </c>
      <c r="S65" s="3">
        <v>15088</v>
      </c>
      <c r="T65" s="3"/>
      <c r="U65" s="3"/>
      <c r="V65" s="3"/>
      <c r="W65" s="3"/>
      <c r="X65" s="3"/>
      <c r="Y65" s="25">
        <f t="shared" si="2"/>
        <v>0</v>
      </c>
    </row>
    <row r="66" spans="1:25" ht="22.5" customHeight="1" x14ac:dyDescent="0.25">
      <c r="A66" s="1" t="s">
        <v>5</v>
      </c>
      <c r="B66" s="1" t="s">
        <v>62</v>
      </c>
      <c r="C66" s="1" t="s">
        <v>116</v>
      </c>
      <c r="D66" s="1" t="s">
        <v>143</v>
      </c>
      <c r="E66" s="2">
        <v>1560</v>
      </c>
      <c r="F66" s="3"/>
      <c r="G66" s="3"/>
      <c r="H66" s="3"/>
      <c r="I66" s="3"/>
      <c r="J66" s="3"/>
      <c r="K66" s="3"/>
      <c r="L66" s="3"/>
      <c r="M66" s="3"/>
      <c r="N66" s="3">
        <v>1500</v>
      </c>
      <c r="O66" s="3"/>
      <c r="P66" s="3"/>
      <c r="Q66" s="3"/>
      <c r="R66" s="3">
        <f t="shared" si="15"/>
        <v>1500</v>
      </c>
      <c r="S66" s="3">
        <v>1500</v>
      </c>
      <c r="T66" s="3"/>
      <c r="U66" s="3"/>
      <c r="V66" s="3"/>
      <c r="W66" s="3"/>
      <c r="X66" s="3"/>
      <c r="Y66" s="25">
        <f t="shared" si="2"/>
        <v>0</v>
      </c>
    </row>
    <row r="67" spans="1:25" ht="79.5" customHeight="1" x14ac:dyDescent="0.25">
      <c r="A67" s="23" t="s">
        <v>214</v>
      </c>
      <c r="B67" s="23" t="s">
        <v>218</v>
      </c>
      <c r="C67" s="1" t="s">
        <v>137</v>
      </c>
      <c r="D67" s="1" t="s">
        <v>163</v>
      </c>
      <c r="E67" s="2">
        <v>304850</v>
      </c>
      <c r="F67" s="3">
        <v>6407</v>
      </c>
      <c r="G67" s="3">
        <v>1543</v>
      </c>
      <c r="H67" s="3"/>
      <c r="I67" s="3">
        <v>185</v>
      </c>
      <c r="J67" s="3">
        <v>7500</v>
      </c>
      <c r="K67" s="3"/>
      <c r="L67" s="3"/>
      <c r="M67" s="3"/>
      <c r="N67" s="3"/>
      <c r="O67" s="3"/>
      <c r="P67" s="3"/>
      <c r="Q67" s="3"/>
      <c r="R67" s="3">
        <f t="shared" si="15"/>
        <v>15635</v>
      </c>
      <c r="S67" s="3"/>
      <c r="T67" s="3">
        <v>15635</v>
      </c>
      <c r="U67" s="3"/>
      <c r="V67" s="3"/>
      <c r="W67" s="3"/>
      <c r="X67" s="3"/>
      <c r="Y67" s="25">
        <f t="shared" si="2"/>
        <v>0</v>
      </c>
    </row>
    <row r="68" spans="1:25" ht="22.5" customHeight="1" x14ac:dyDescent="0.25">
      <c r="A68" s="21" t="s">
        <v>215</v>
      </c>
      <c r="B68" s="23" t="s">
        <v>219</v>
      </c>
      <c r="C68" s="20"/>
      <c r="D68" s="20"/>
      <c r="E68" s="2"/>
      <c r="F68" s="3">
        <v>117977</v>
      </c>
      <c r="G68" s="3">
        <v>28421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>
        <f t="shared" si="15"/>
        <v>146398</v>
      </c>
      <c r="S68" s="3"/>
      <c r="T68" s="3">
        <v>113720</v>
      </c>
      <c r="U68" s="3"/>
      <c r="V68" s="3"/>
      <c r="W68" s="3">
        <v>32678</v>
      </c>
      <c r="X68" s="3"/>
      <c r="Y68" s="25">
        <f t="shared" si="2"/>
        <v>0</v>
      </c>
    </row>
    <row r="69" spans="1:25" ht="22.5" customHeight="1" x14ac:dyDescent="0.25">
      <c r="A69" s="21" t="s">
        <v>216</v>
      </c>
      <c r="B69" s="23" t="s">
        <v>220</v>
      </c>
      <c r="C69" s="20"/>
      <c r="D69" s="20"/>
      <c r="E69" s="2"/>
      <c r="F69" s="3">
        <v>30360</v>
      </c>
      <c r="G69" s="3">
        <v>7814</v>
      </c>
      <c r="H69" s="3"/>
      <c r="I69" s="3">
        <v>7998</v>
      </c>
      <c r="J69" s="3">
        <v>11856</v>
      </c>
      <c r="K69" s="3"/>
      <c r="L69" s="3">
        <v>450</v>
      </c>
      <c r="M69" s="3"/>
      <c r="N69" s="3"/>
      <c r="O69" s="3"/>
      <c r="P69" s="3"/>
      <c r="Q69" s="3"/>
      <c r="R69" s="3">
        <f t="shared" si="15"/>
        <v>58478</v>
      </c>
      <c r="S69" s="3"/>
      <c r="T69" s="3">
        <v>52941</v>
      </c>
      <c r="U69" s="3"/>
      <c r="V69" s="3"/>
      <c r="W69" s="3">
        <v>5537</v>
      </c>
      <c r="X69" s="3"/>
      <c r="Y69" s="25">
        <f t="shared" si="2"/>
        <v>0</v>
      </c>
    </row>
    <row r="70" spans="1:25" ht="22.5" customHeight="1" x14ac:dyDescent="0.25">
      <c r="A70" s="21" t="s">
        <v>217</v>
      </c>
      <c r="B70" s="23" t="s">
        <v>221</v>
      </c>
      <c r="C70" s="20"/>
      <c r="D70" s="20"/>
      <c r="E70" s="2"/>
      <c r="F70" s="3">
        <v>11664</v>
      </c>
      <c r="G70" s="3">
        <v>18764</v>
      </c>
      <c r="H70" s="3"/>
      <c r="I70" s="3">
        <v>347</v>
      </c>
      <c r="J70" s="3">
        <v>6200</v>
      </c>
      <c r="K70" s="3"/>
      <c r="L70" s="3"/>
      <c r="M70" s="3"/>
      <c r="N70" s="3"/>
      <c r="O70" s="3"/>
      <c r="P70" s="3"/>
      <c r="Q70" s="3"/>
      <c r="R70" s="3">
        <f t="shared" si="15"/>
        <v>36975</v>
      </c>
      <c r="S70" s="3">
        <v>36975</v>
      </c>
      <c r="T70" s="3"/>
      <c r="U70" s="3"/>
      <c r="V70" s="3"/>
      <c r="W70" s="3"/>
      <c r="X70" s="3"/>
      <c r="Y70" s="25">
        <f t="shared" si="2"/>
        <v>0</v>
      </c>
    </row>
    <row r="71" spans="1:25" ht="37.5" customHeight="1" x14ac:dyDescent="0.25">
      <c r="A71" s="1" t="s">
        <v>9</v>
      </c>
      <c r="B71" s="1" t="s">
        <v>66</v>
      </c>
      <c r="C71" s="1" t="s">
        <v>123</v>
      </c>
      <c r="D71" s="1" t="s">
        <v>149</v>
      </c>
      <c r="E71" s="2">
        <v>1347</v>
      </c>
      <c r="F71" s="3">
        <v>284</v>
      </c>
      <c r="G71" s="3">
        <v>68</v>
      </c>
      <c r="H71" s="3"/>
      <c r="I71" s="3"/>
      <c r="J71" s="3"/>
      <c r="K71" s="3"/>
      <c r="L71" s="3"/>
      <c r="M71" s="3"/>
      <c r="N71" s="3"/>
      <c r="O71" s="3"/>
      <c r="P71" s="3">
        <v>996</v>
      </c>
      <c r="Q71" s="3"/>
      <c r="R71" s="3">
        <f t="shared" si="15"/>
        <v>1348</v>
      </c>
      <c r="S71" s="3">
        <v>1348</v>
      </c>
      <c r="T71" s="3"/>
      <c r="U71" s="3"/>
      <c r="V71" s="3"/>
      <c r="W71" s="3"/>
      <c r="X71" s="3"/>
      <c r="Y71" s="25">
        <f t="shared" si="2"/>
        <v>0</v>
      </c>
    </row>
    <row r="72" spans="1:25" ht="12" customHeight="1" x14ac:dyDescent="0.25">
      <c r="A72" s="1" t="s">
        <v>22</v>
      </c>
      <c r="B72" s="14" t="s">
        <v>79</v>
      </c>
      <c r="C72" s="14" t="s">
        <v>130</v>
      </c>
      <c r="D72" s="14" t="s">
        <v>156</v>
      </c>
      <c r="E72" s="2">
        <v>11335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>
        <f t="shared" si="15"/>
        <v>0</v>
      </c>
      <c r="S72" s="3"/>
      <c r="T72" s="3"/>
      <c r="U72" s="3"/>
      <c r="V72" s="3"/>
      <c r="W72" s="3"/>
      <c r="X72" s="3"/>
      <c r="Y72" s="25">
        <f t="shared" si="2"/>
        <v>0</v>
      </c>
    </row>
    <row r="73" spans="1:25" s="4" customFormat="1" ht="25.5" customHeight="1" x14ac:dyDescent="0.25">
      <c r="A73" s="13"/>
      <c r="B73" s="15"/>
      <c r="C73" s="17" t="s">
        <v>203</v>
      </c>
      <c r="D73" s="16"/>
      <c r="E73" s="5">
        <f>E74+E75+E76+E77+E78+E79+E80</f>
        <v>106901</v>
      </c>
      <c r="F73" s="5">
        <f>F74+F75+F76+F77+F78+F79+F80</f>
        <v>34482</v>
      </c>
      <c r="G73" s="5">
        <f t="shared" ref="G73:Y73" si="16">G74+G75+G76+G77+G78+G79+G80</f>
        <v>8244</v>
      </c>
      <c r="H73" s="5">
        <f t="shared" si="16"/>
        <v>713</v>
      </c>
      <c r="I73" s="5">
        <f t="shared" si="16"/>
        <v>3525</v>
      </c>
      <c r="J73" s="5">
        <f t="shared" si="16"/>
        <v>2459</v>
      </c>
      <c r="K73" s="5">
        <f t="shared" si="16"/>
        <v>0</v>
      </c>
      <c r="L73" s="5">
        <f t="shared" si="16"/>
        <v>0</v>
      </c>
      <c r="M73" s="5">
        <f t="shared" si="16"/>
        <v>0</v>
      </c>
      <c r="N73" s="5">
        <f t="shared" si="16"/>
        <v>0</v>
      </c>
      <c r="O73" s="5">
        <f t="shared" si="16"/>
        <v>42690</v>
      </c>
      <c r="P73" s="5">
        <f t="shared" si="16"/>
        <v>9902</v>
      </c>
      <c r="Q73" s="5">
        <f t="shared" si="16"/>
        <v>0</v>
      </c>
      <c r="R73" s="28">
        <f>SUM(R74:R80)</f>
        <v>102015</v>
      </c>
      <c r="S73" s="28">
        <f>SUM(S74:S80)</f>
        <v>96775</v>
      </c>
      <c r="T73" s="28">
        <f>SUM(T74:T80)</f>
        <v>4840</v>
      </c>
      <c r="U73" s="28">
        <f>SUM(U74:U80)</f>
        <v>0</v>
      </c>
      <c r="V73" s="28">
        <f>SUM(V74:V80)</f>
        <v>400</v>
      </c>
      <c r="W73" s="5">
        <f t="shared" si="16"/>
        <v>0</v>
      </c>
      <c r="X73" s="5">
        <f t="shared" si="16"/>
        <v>0</v>
      </c>
      <c r="Y73" s="5">
        <f t="shared" si="16"/>
        <v>0</v>
      </c>
    </row>
    <row r="74" spans="1:25" s="34" customFormat="1" ht="25.5" customHeight="1" x14ac:dyDescent="0.25">
      <c r="A74" s="29" t="s">
        <v>21</v>
      </c>
      <c r="B74" s="30" t="s">
        <v>78</v>
      </c>
      <c r="C74" s="30" t="s">
        <v>125</v>
      </c>
      <c r="D74" s="30" t="s">
        <v>151</v>
      </c>
      <c r="E74" s="31">
        <v>17702</v>
      </c>
      <c r="F74" s="32"/>
      <c r="G74" s="32"/>
      <c r="H74" s="32"/>
      <c r="I74" s="32"/>
      <c r="J74" s="32"/>
      <c r="K74" s="32"/>
      <c r="L74" s="32"/>
      <c r="M74" s="32"/>
      <c r="N74" s="32"/>
      <c r="O74" s="32">
        <v>13075</v>
      </c>
      <c r="P74" s="32"/>
      <c r="Q74" s="32"/>
      <c r="R74" s="32">
        <f t="shared" ref="R74:R80" si="17">F74+G74+H74+I74+J74+K74+L74+M74+N74+O74+P74+Q74</f>
        <v>13075</v>
      </c>
      <c r="S74" s="32">
        <v>13075</v>
      </c>
      <c r="T74" s="33"/>
      <c r="U74" s="32"/>
      <c r="V74" s="32"/>
      <c r="W74" s="32"/>
      <c r="X74" s="32"/>
      <c r="Y74" s="25">
        <f t="shared" si="2"/>
        <v>0</v>
      </c>
    </row>
    <row r="75" spans="1:25" s="34" customFormat="1" ht="63.75" customHeight="1" x14ac:dyDescent="0.25">
      <c r="A75" s="29" t="s">
        <v>49</v>
      </c>
      <c r="B75" s="29" t="s">
        <v>106</v>
      </c>
      <c r="C75" s="29" t="s">
        <v>118</v>
      </c>
      <c r="D75" s="29" t="s">
        <v>145</v>
      </c>
      <c r="E75" s="31">
        <v>39257</v>
      </c>
      <c r="F75" s="32"/>
      <c r="G75" s="32"/>
      <c r="H75" s="32"/>
      <c r="I75" s="32"/>
      <c r="J75" s="32"/>
      <c r="K75" s="32"/>
      <c r="L75" s="32"/>
      <c r="M75" s="32"/>
      <c r="N75" s="32"/>
      <c r="O75" s="32">
        <v>25790</v>
      </c>
      <c r="P75" s="32">
        <v>9902</v>
      </c>
      <c r="Q75" s="32"/>
      <c r="R75" s="32">
        <f t="shared" si="17"/>
        <v>35692</v>
      </c>
      <c r="S75" s="32">
        <v>35692</v>
      </c>
      <c r="T75" s="32"/>
      <c r="U75" s="32"/>
      <c r="V75" s="32"/>
      <c r="W75" s="32"/>
      <c r="X75" s="32"/>
      <c r="Y75" s="25">
        <f t="shared" ref="Y75:Y80" si="18">R75-S75-T75-V75-W75-X75</f>
        <v>0</v>
      </c>
    </row>
    <row r="76" spans="1:25" s="34" customFormat="1" ht="48.75" customHeight="1" x14ac:dyDescent="0.25">
      <c r="A76" s="29" t="s">
        <v>46</v>
      </c>
      <c r="B76" s="29" t="s">
        <v>103</v>
      </c>
      <c r="C76" s="29" t="s">
        <v>127</v>
      </c>
      <c r="D76" s="29" t="s">
        <v>153</v>
      </c>
      <c r="E76" s="31">
        <v>3880</v>
      </c>
      <c r="F76" s="32"/>
      <c r="G76" s="32"/>
      <c r="H76" s="32"/>
      <c r="I76" s="32"/>
      <c r="J76" s="32"/>
      <c r="K76" s="32"/>
      <c r="L76" s="32"/>
      <c r="M76" s="32"/>
      <c r="N76" s="32"/>
      <c r="O76" s="32">
        <v>3525</v>
      </c>
      <c r="P76" s="32"/>
      <c r="Q76" s="32"/>
      <c r="R76" s="32">
        <f t="shared" si="17"/>
        <v>3525</v>
      </c>
      <c r="S76" s="32">
        <v>3525</v>
      </c>
      <c r="T76" s="32"/>
      <c r="U76" s="32"/>
      <c r="V76" s="32"/>
      <c r="W76" s="32"/>
      <c r="X76" s="32"/>
      <c r="Y76" s="25">
        <f t="shared" si="18"/>
        <v>0</v>
      </c>
    </row>
    <row r="77" spans="1:25" s="34" customFormat="1" ht="45.75" customHeight="1" x14ac:dyDescent="0.25">
      <c r="A77" s="29" t="s">
        <v>15</v>
      </c>
      <c r="B77" s="29" t="s">
        <v>72</v>
      </c>
      <c r="C77" s="29" t="s">
        <v>127</v>
      </c>
      <c r="D77" s="29" t="s">
        <v>153</v>
      </c>
      <c r="E77" s="31">
        <v>25637</v>
      </c>
      <c r="F77" s="43">
        <v>19663</v>
      </c>
      <c r="G77" s="43">
        <v>4737</v>
      </c>
      <c r="H77" s="32"/>
      <c r="I77" s="32">
        <v>2052</v>
      </c>
      <c r="J77" s="32">
        <v>1310</v>
      </c>
      <c r="K77" s="32"/>
      <c r="L77" s="32"/>
      <c r="M77" s="32"/>
      <c r="N77" s="32"/>
      <c r="O77" s="32"/>
      <c r="P77" s="32"/>
      <c r="Q77" s="32"/>
      <c r="R77" s="32">
        <f t="shared" si="17"/>
        <v>27762</v>
      </c>
      <c r="S77" s="32">
        <v>26492</v>
      </c>
      <c r="T77" s="32">
        <v>870</v>
      </c>
      <c r="U77" s="32"/>
      <c r="V77" s="32">
        <v>400</v>
      </c>
      <c r="W77" s="32"/>
      <c r="X77" s="32"/>
      <c r="Y77" s="25">
        <f t="shared" si="18"/>
        <v>0</v>
      </c>
    </row>
    <row r="78" spans="1:25" s="34" customFormat="1" ht="39.75" customHeight="1" x14ac:dyDescent="0.25">
      <c r="A78" s="29" t="s">
        <v>13</v>
      </c>
      <c r="B78" s="29" t="s">
        <v>70</v>
      </c>
      <c r="C78" s="29" t="s">
        <v>125</v>
      </c>
      <c r="D78" s="29" t="s">
        <v>151</v>
      </c>
      <c r="E78" s="31">
        <v>16390</v>
      </c>
      <c r="F78" s="32">
        <v>11819</v>
      </c>
      <c r="G78" s="32">
        <v>2847</v>
      </c>
      <c r="H78" s="32">
        <v>713</v>
      </c>
      <c r="I78" s="32">
        <v>1338</v>
      </c>
      <c r="J78" s="32">
        <v>1049</v>
      </c>
      <c r="K78" s="32"/>
      <c r="L78" s="32"/>
      <c r="M78" s="32"/>
      <c r="N78" s="32"/>
      <c r="O78" s="32"/>
      <c r="P78" s="32"/>
      <c r="Q78" s="32"/>
      <c r="R78" s="32">
        <f t="shared" si="17"/>
        <v>17766</v>
      </c>
      <c r="S78" s="32">
        <v>17766</v>
      </c>
      <c r="T78" s="32"/>
      <c r="U78" s="32"/>
      <c r="V78" s="32"/>
      <c r="W78" s="32"/>
      <c r="X78" s="32"/>
      <c r="Y78" s="25">
        <f t="shared" si="18"/>
        <v>0</v>
      </c>
    </row>
    <row r="79" spans="1:25" s="34" customFormat="1" ht="66" customHeight="1" x14ac:dyDescent="0.25">
      <c r="A79" s="29" t="s">
        <v>3</v>
      </c>
      <c r="B79" s="29" t="s">
        <v>60</v>
      </c>
      <c r="C79" s="29" t="s">
        <v>118</v>
      </c>
      <c r="D79" s="29" t="s">
        <v>145</v>
      </c>
      <c r="E79" s="31">
        <v>3815</v>
      </c>
      <c r="F79" s="32">
        <v>3000</v>
      </c>
      <c r="G79" s="32">
        <v>660</v>
      </c>
      <c r="H79" s="32"/>
      <c r="I79" s="32">
        <v>10</v>
      </c>
      <c r="J79" s="32"/>
      <c r="K79" s="32"/>
      <c r="L79" s="32"/>
      <c r="M79" s="32"/>
      <c r="N79" s="32"/>
      <c r="O79" s="32">
        <v>300</v>
      </c>
      <c r="P79" s="32"/>
      <c r="Q79" s="32"/>
      <c r="R79" s="32">
        <f t="shared" si="17"/>
        <v>3970</v>
      </c>
      <c r="S79" s="32"/>
      <c r="T79" s="32">
        <v>3970</v>
      </c>
      <c r="U79" s="32"/>
      <c r="V79" s="32"/>
      <c r="W79" s="32"/>
      <c r="X79" s="32"/>
      <c r="Y79" s="25">
        <f t="shared" si="18"/>
        <v>0</v>
      </c>
    </row>
    <row r="80" spans="1:25" s="34" customFormat="1" ht="72" customHeight="1" x14ac:dyDescent="0.25">
      <c r="A80" s="29" t="s">
        <v>30</v>
      </c>
      <c r="B80" s="29" t="s">
        <v>87</v>
      </c>
      <c r="C80" s="29" t="s">
        <v>118</v>
      </c>
      <c r="D80" s="29" t="s">
        <v>145</v>
      </c>
      <c r="E80" s="31">
        <v>220</v>
      </c>
      <c r="F80" s="35"/>
      <c r="G80" s="35"/>
      <c r="H80" s="35"/>
      <c r="I80" s="35">
        <v>125</v>
      </c>
      <c r="J80" s="35">
        <v>100</v>
      </c>
      <c r="K80" s="35"/>
      <c r="L80" s="35"/>
      <c r="M80" s="35"/>
      <c r="N80" s="35"/>
      <c r="O80" s="35"/>
      <c r="P80" s="35"/>
      <c r="Q80" s="35"/>
      <c r="R80" s="35">
        <f t="shared" si="17"/>
        <v>225</v>
      </c>
      <c r="S80" s="35">
        <v>225</v>
      </c>
      <c r="T80" s="35"/>
      <c r="U80" s="35"/>
      <c r="V80" s="35"/>
      <c r="W80" s="35"/>
      <c r="X80" s="35"/>
      <c r="Y80" s="25">
        <f t="shared" si="18"/>
        <v>0</v>
      </c>
    </row>
    <row r="81" spans="4:25" x14ac:dyDescent="0.25">
      <c r="D81" s="8" t="s">
        <v>206</v>
      </c>
      <c r="E81" s="22">
        <f>E73+E55+E43+E41+E36+E32+E19+E17+E8</f>
        <v>2095513</v>
      </c>
      <c r="F81" s="22">
        <f>F73+F55+F43+F41+F36+F32+F19+F17+F8</f>
        <v>776082</v>
      </c>
      <c r="G81" s="22">
        <f t="shared" ref="G81:Y81" si="19">G73+G55+G43+G41+G36+G32+G19+G17+G8</f>
        <v>200462</v>
      </c>
      <c r="H81" s="22">
        <f t="shared" si="19"/>
        <v>1334</v>
      </c>
      <c r="I81" s="22">
        <f t="shared" si="19"/>
        <v>104108</v>
      </c>
      <c r="J81" s="22">
        <f t="shared" si="19"/>
        <v>128486</v>
      </c>
      <c r="K81" s="22">
        <f t="shared" si="19"/>
        <v>407</v>
      </c>
      <c r="L81" s="22">
        <f t="shared" si="19"/>
        <v>22414</v>
      </c>
      <c r="M81" s="22">
        <f t="shared" si="19"/>
        <v>110483</v>
      </c>
      <c r="N81" s="22">
        <f t="shared" si="19"/>
        <v>1500</v>
      </c>
      <c r="O81" s="22">
        <f t="shared" si="19"/>
        <v>87024</v>
      </c>
      <c r="P81" s="22">
        <f t="shared" si="19"/>
        <v>35248</v>
      </c>
      <c r="Q81" s="22">
        <f t="shared" si="19"/>
        <v>27730</v>
      </c>
      <c r="R81" s="22">
        <f>R73+R55+R43+R41+R36+R32+R19+R17+R8</f>
        <v>1495278</v>
      </c>
      <c r="S81" s="22">
        <f t="shared" si="19"/>
        <v>955859</v>
      </c>
      <c r="T81" s="22">
        <f>T73+T55+T43+T41+T36+T32+T19+T17+T8</f>
        <v>420346</v>
      </c>
      <c r="U81" s="22">
        <f t="shared" si="19"/>
        <v>0</v>
      </c>
      <c r="V81" s="22">
        <f>V73+V55+V43+V41+V8+V19</f>
        <v>51254</v>
      </c>
      <c r="W81" s="22">
        <f t="shared" si="19"/>
        <v>67819</v>
      </c>
      <c r="X81" s="22">
        <f t="shared" si="19"/>
        <v>0</v>
      </c>
      <c r="Y81" s="22">
        <f t="shared" si="19"/>
        <v>0</v>
      </c>
    </row>
    <row r="82" spans="4:25" x14ac:dyDescent="0.25">
      <c r="E82" s="19"/>
      <c r="R82" s="27">
        <f>R73+R55+R43+R41+R36+R32+R19+R17+R8</f>
        <v>1495278</v>
      </c>
      <c r="S82">
        <v>5305725</v>
      </c>
      <c r="V82">
        <v>13281</v>
      </c>
    </row>
    <row r="83" spans="4:25" x14ac:dyDescent="0.25">
      <c r="O83" s="49"/>
      <c r="P83" s="49"/>
      <c r="Q83" s="49" t="s">
        <v>222</v>
      </c>
      <c r="R83" s="49">
        <v>1316794</v>
      </c>
      <c r="S83" s="49"/>
    </row>
    <row r="84" spans="4:25" x14ac:dyDescent="0.25">
      <c r="O84" s="49"/>
      <c r="P84" s="49"/>
      <c r="Q84" s="49"/>
      <c r="R84" s="49"/>
      <c r="S84" s="49"/>
    </row>
    <row r="85" spans="4:25" x14ac:dyDescent="0.25">
      <c r="D85" t="s">
        <v>257</v>
      </c>
      <c r="O85" s="49"/>
      <c r="P85" s="49" t="s">
        <v>224</v>
      </c>
      <c r="Q85" s="49" t="s">
        <v>223</v>
      </c>
      <c r="R85" s="49">
        <v>179171</v>
      </c>
      <c r="S85" s="49"/>
    </row>
    <row r="86" spans="4:25" x14ac:dyDescent="0.25">
      <c r="O86" s="49"/>
      <c r="P86" s="49" t="s">
        <v>225</v>
      </c>
      <c r="Q86" s="49" t="s">
        <v>223</v>
      </c>
      <c r="R86" s="49">
        <f>R83+R85-R82</f>
        <v>687</v>
      </c>
      <c r="S86" s="49"/>
    </row>
  </sheetData>
  <mergeCells count="5">
    <mergeCell ref="A4:B4"/>
    <mergeCell ref="S6:X6"/>
    <mergeCell ref="F6:R6"/>
    <mergeCell ref="C4:D4"/>
    <mergeCell ref="G4:I4"/>
  </mergeCells>
  <pageMargins left="0.19685039370078741" right="0" top="0.19685039370078741" bottom="0.19685039370078741" header="0" footer="0"/>
  <pageSetup paperSize="9" scale="63" fitToWidth="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7"/>
  <sheetViews>
    <sheetView workbookViewId="0">
      <selection activeCell="E29" sqref="E29"/>
    </sheetView>
  </sheetViews>
  <sheetFormatPr defaultRowHeight="15" x14ac:dyDescent="0.25"/>
  <cols>
    <col min="1" max="1" width="6.140625" customWidth="1"/>
    <col min="2" max="2" width="27.140625" customWidth="1"/>
    <col min="3" max="3" width="10.7109375" customWidth="1"/>
  </cols>
  <sheetData>
    <row r="2" spans="1:3" s="4" customFormat="1" ht="21" customHeight="1" x14ac:dyDescent="0.25">
      <c r="A2" s="18" t="s">
        <v>227</v>
      </c>
      <c r="B2" s="18" t="s">
        <v>190</v>
      </c>
      <c r="C2" s="5">
        <v>420866</v>
      </c>
    </row>
    <row r="3" spans="1:3" s="4" customFormat="1" ht="24" customHeight="1" x14ac:dyDescent="0.25">
      <c r="A3" s="18" t="s">
        <v>228</v>
      </c>
      <c r="B3" s="18" t="s">
        <v>191</v>
      </c>
      <c r="C3" s="5">
        <v>1669</v>
      </c>
    </row>
    <row r="4" spans="1:3" s="4" customFormat="1" ht="21" customHeight="1" x14ac:dyDescent="0.25">
      <c r="A4" s="18" t="s">
        <v>229</v>
      </c>
      <c r="B4" s="18" t="s">
        <v>236</v>
      </c>
      <c r="C4" s="28">
        <v>72780</v>
      </c>
    </row>
    <row r="5" spans="1:3" s="4" customFormat="1" ht="19.5" customHeight="1" x14ac:dyDescent="0.25">
      <c r="A5" s="17" t="s">
        <v>230</v>
      </c>
      <c r="B5" s="17" t="s">
        <v>196</v>
      </c>
      <c r="C5" s="5">
        <v>33206</v>
      </c>
    </row>
    <row r="6" spans="1:3" s="4" customFormat="1" ht="24" customHeight="1" x14ac:dyDescent="0.25">
      <c r="A6" s="17" t="s">
        <v>231</v>
      </c>
      <c r="B6" s="17" t="s">
        <v>237</v>
      </c>
      <c r="C6" s="5">
        <v>19428</v>
      </c>
    </row>
    <row r="7" spans="1:3" s="4" customFormat="1" ht="14.25" customHeight="1" x14ac:dyDescent="0.25">
      <c r="A7" s="17" t="s">
        <v>232</v>
      </c>
      <c r="B7" s="17" t="s">
        <v>199</v>
      </c>
      <c r="C7" s="5">
        <v>6442</v>
      </c>
    </row>
    <row r="8" spans="1:3" s="4" customFormat="1" ht="24" customHeight="1" x14ac:dyDescent="0.25">
      <c r="A8" s="17" t="s">
        <v>233</v>
      </c>
      <c r="B8" s="17" t="s">
        <v>201</v>
      </c>
      <c r="C8" s="28">
        <v>89705</v>
      </c>
    </row>
    <row r="9" spans="1:3" s="4" customFormat="1" ht="25.5" customHeight="1" x14ac:dyDescent="0.25">
      <c r="A9" s="17" t="s">
        <v>234</v>
      </c>
      <c r="B9" s="17" t="s">
        <v>238</v>
      </c>
      <c r="C9" s="5">
        <v>749167</v>
      </c>
    </row>
    <row r="10" spans="1:3" s="4" customFormat="1" ht="25.5" customHeight="1" x14ac:dyDescent="0.25">
      <c r="A10" s="17" t="s">
        <v>235</v>
      </c>
      <c r="B10" s="17" t="s">
        <v>204</v>
      </c>
      <c r="C10" s="28">
        <v>102015</v>
      </c>
    </row>
    <row r="11" spans="1:3" x14ac:dyDescent="0.25">
      <c r="A11" s="6"/>
      <c r="C11" s="22">
        <v>1495278</v>
      </c>
    </row>
    <row r="22" spans="1:3" x14ac:dyDescent="0.25">
      <c r="B22" s="66" t="s">
        <v>239</v>
      </c>
      <c r="C22" s="66"/>
    </row>
    <row r="23" spans="1:3" x14ac:dyDescent="0.25">
      <c r="B23" s="66" t="s">
        <v>240</v>
      </c>
      <c r="C23" s="66"/>
    </row>
    <row r="24" spans="1:3" x14ac:dyDescent="0.25">
      <c r="B24" s="67" t="s">
        <v>241</v>
      </c>
      <c r="C24" s="67"/>
    </row>
    <row r="26" spans="1:3" x14ac:dyDescent="0.25">
      <c r="B26" s="68" t="s">
        <v>242</v>
      </c>
      <c r="C26" s="68"/>
    </row>
    <row r="28" spans="1:3" x14ac:dyDescent="0.25">
      <c r="A28" s="69"/>
      <c r="B28" s="69"/>
      <c r="C28" s="44"/>
    </row>
    <row r="29" spans="1:3" x14ac:dyDescent="0.25">
      <c r="A29" s="70"/>
      <c r="B29" s="70"/>
      <c r="C29" s="45"/>
    </row>
    <row r="30" spans="1:3" x14ac:dyDescent="0.25">
      <c r="A30" s="46" t="s">
        <v>243</v>
      </c>
      <c r="B30" s="47" t="s">
        <v>244</v>
      </c>
      <c r="C30" s="48">
        <v>416390</v>
      </c>
    </row>
    <row r="31" spans="1:3" x14ac:dyDescent="0.25">
      <c r="A31" s="46" t="s">
        <v>245</v>
      </c>
      <c r="B31" s="47" t="s">
        <v>246</v>
      </c>
      <c r="C31" s="48">
        <v>62069</v>
      </c>
    </row>
    <row r="32" spans="1:3" ht="36.75" x14ac:dyDescent="0.25">
      <c r="A32" s="46" t="s">
        <v>247</v>
      </c>
      <c r="B32" s="47" t="s">
        <v>248</v>
      </c>
      <c r="C32" s="48">
        <v>842</v>
      </c>
    </row>
    <row r="33" spans="1:3" ht="48.75" x14ac:dyDescent="0.25">
      <c r="A33" s="46" t="s">
        <v>249</v>
      </c>
      <c r="B33" s="47" t="s">
        <v>250</v>
      </c>
      <c r="C33" s="48">
        <v>9713</v>
      </c>
    </row>
    <row r="34" spans="1:3" ht="24.75" x14ac:dyDescent="0.25">
      <c r="A34" s="46" t="s">
        <v>251</v>
      </c>
      <c r="B34" s="47" t="s">
        <v>252</v>
      </c>
      <c r="C34" s="48">
        <v>773580</v>
      </c>
    </row>
    <row r="35" spans="1:3" ht="24.75" x14ac:dyDescent="0.25">
      <c r="A35" s="46" t="s">
        <v>253</v>
      </c>
      <c r="B35" s="47" t="s">
        <v>254</v>
      </c>
      <c r="C35" s="48">
        <v>37000</v>
      </c>
    </row>
    <row r="36" spans="1:3" ht="24.75" x14ac:dyDescent="0.25">
      <c r="A36" s="46" t="s">
        <v>255</v>
      </c>
      <c r="B36" s="47" t="s">
        <v>256</v>
      </c>
      <c r="C36" s="48">
        <v>17200</v>
      </c>
    </row>
    <row r="37" spans="1:3" x14ac:dyDescent="0.25">
      <c r="C37" s="24">
        <f>SUM(C30:C36)</f>
        <v>1316794</v>
      </c>
    </row>
  </sheetData>
  <mergeCells count="6">
    <mergeCell ref="B22:C22"/>
    <mergeCell ref="B23:C23"/>
    <mergeCell ref="B24:C24"/>
    <mergeCell ref="B26:C26"/>
    <mergeCell ref="A28:A29"/>
    <mergeCell ref="B28:B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Turisms</cp:lastModifiedBy>
  <cp:lastPrinted>2018-01-30T13:16:58Z</cp:lastPrinted>
  <dcterms:created xsi:type="dcterms:W3CDTF">2017-12-06T14:30:05Z</dcterms:created>
  <dcterms:modified xsi:type="dcterms:W3CDTF">2018-05-10T08:50:20Z</dcterms:modified>
</cp:coreProperties>
</file>