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ulija\Desktop\27102022_DOMES SEDE\"/>
    </mc:Choice>
  </mc:AlternateContent>
  <xr:revisionPtr revIDLastSave="0" documentId="8_{1B5D8B47-D19C-4D36-A85A-6ABDBA36B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5" i="1" l="1"/>
  <c r="E105" i="1" s="1"/>
  <c r="E104" i="1" s="1"/>
  <c r="D104" i="1"/>
  <c r="E103" i="1"/>
  <c r="E102" i="1"/>
  <c r="E101" i="1"/>
  <c r="E100" i="1"/>
  <c r="C99" i="1"/>
  <c r="E99" i="1" s="1"/>
  <c r="E98" i="1"/>
  <c r="E97" i="1" s="1"/>
  <c r="C98" i="1"/>
  <c r="D97" i="1"/>
  <c r="C97" i="1"/>
  <c r="E96" i="1"/>
  <c r="E95" i="1"/>
  <c r="C94" i="1"/>
  <c r="E94" i="1" s="1"/>
  <c r="E92" i="1" s="1"/>
  <c r="E93" i="1"/>
  <c r="D92" i="1"/>
  <c r="D89" i="1" s="1"/>
  <c r="D88" i="1" s="1"/>
  <c r="C92" i="1"/>
  <c r="C89" i="1" s="1"/>
  <c r="C91" i="1"/>
  <c r="E91" i="1" s="1"/>
  <c r="E90" i="1"/>
  <c r="C87" i="1"/>
  <c r="E87" i="1" s="1"/>
  <c r="E86" i="1"/>
  <c r="D85" i="1"/>
  <c r="D84" i="1" s="1"/>
  <c r="C85" i="1"/>
  <c r="C84" i="1" s="1"/>
  <c r="E83" i="1"/>
  <c r="E82" i="1"/>
  <c r="D82" i="1"/>
  <c r="C82" i="1"/>
  <c r="E81" i="1"/>
  <c r="E80" i="1"/>
  <c r="E79" i="1"/>
  <c r="E78" i="1"/>
  <c r="E77" i="1"/>
  <c r="E76" i="1"/>
  <c r="D75" i="1"/>
  <c r="C75" i="1"/>
  <c r="E75" i="1" s="1"/>
  <c r="E74" i="1"/>
  <c r="C74" i="1"/>
  <c r="E73" i="1"/>
  <c r="D72" i="1"/>
  <c r="E72" i="1" s="1"/>
  <c r="E71" i="1"/>
  <c r="E70" i="1"/>
  <c r="E69" i="1"/>
  <c r="E68" i="1"/>
  <c r="C67" i="1"/>
  <c r="E67" i="1" s="1"/>
  <c r="C66" i="1"/>
  <c r="C55" i="1" s="1"/>
  <c r="C54" i="1" s="1"/>
  <c r="C53" i="1" s="1"/>
  <c r="E65" i="1"/>
  <c r="E64" i="1"/>
  <c r="E63" i="1"/>
  <c r="E62" i="1"/>
  <c r="E61" i="1"/>
  <c r="E60" i="1"/>
  <c r="E59" i="1"/>
  <c r="E58" i="1"/>
  <c r="E57" i="1"/>
  <c r="E56" i="1"/>
  <c r="D55" i="1"/>
  <c r="D54" i="1" s="1"/>
  <c r="D53" i="1" s="1"/>
  <c r="E52" i="1"/>
  <c r="E51" i="1" s="1"/>
  <c r="C52" i="1"/>
  <c r="D51" i="1"/>
  <c r="C51" i="1"/>
  <c r="E50" i="1"/>
  <c r="E49" i="1"/>
  <c r="E48" i="1"/>
  <c r="E47" i="1"/>
  <c r="D47" i="1"/>
  <c r="C47" i="1"/>
  <c r="E46" i="1"/>
  <c r="E45" i="1"/>
  <c r="D45" i="1"/>
  <c r="C45" i="1"/>
  <c r="E44" i="1"/>
  <c r="E43" i="1"/>
  <c r="D43" i="1"/>
  <c r="C43" i="1"/>
  <c r="C42" i="1" s="1"/>
  <c r="E42" i="1" s="1"/>
  <c r="D42" i="1"/>
  <c r="E41" i="1"/>
  <c r="C40" i="1"/>
  <c r="E40" i="1" s="1"/>
  <c r="D39" i="1"/>
  <c r="D38" i="1" s="1"/>
  <c r="E37" i="1"/>
  <c r="E36" i="1"/>
  <c r="E35" i="1"/>
  <c r="E34" i="1"/>
  <c r="E33" i="1"/>
  <c r="D33" i="1"/>
  <c r="C33" i="1"/>
  <c r="E32" i="1"/>
  <c r="E31" i="1"/>
  <c r="E30" i="1"/>
  <c r="D29" i="1"/>
  <c r="D28" i="1" s="1"/>
  <c r="C29" i="1"/>
  <c r="E29" i="1" s="1"/>
  <c r="E28" i="1" s="1"/>
  <c r="E27" i="1"/>
  <c r="E26" i="1"/>
  <c r="D26" i="1"/>
  <c r="C26" i="1"/>
  <c r="E25" i="1"/>
  <c r="E24" i="1"/>
  <c r="E23" i="1" s="1"/>
  <c r="D24" i="1"/>
  <c r="C24" i="1"/>
  <c r="C23" i="1" s="1"/>
  <c r="D23" i="1"/>
  <c r="C22" i="1"/>
  <c r="C19" i="1" s="1"/>
  <c r="E21" i="1"/>
  <c r="C21" i="1"/>
  <c r="E20" i="1"/>
  <c r="D19" i="1"/>
  <c r="D18" i="1" s="1"/>
  <c r="E17" i="1"/>
  <c r="D16" i="1"/>
  <c r="D15" i="1" s="1"/>
  <c r="C16" i="1"/>
  <c r="E16" i="1" s="1"/>
  <c r="E15" i="1" s="1"/>
  <c r="E19" i="1" l="1"/>
  <c r="E18" i="1" s="1"/>
  <c r="C18" i="1"/>
  <c r="E89" i="1"/>
  <c r="E88" i="1" s="1"/>
  <c r="D14" i="1"/>
  <c r="E85" i="1"/>
  <c r="E84" i="1" s="1"/>
  <c r="C88" i="1"/>
  <c r="C15" i="1"/>
  <c r="C39" i="1"/>
  <c r="E66" i="1"/>
  <c r="E55" i="1" s="1"/>
  <c r="E54" i="1" s="1"/>
  <c r="E53" i="1" s="1"/>
  <c r="E22" i="1"/>
  <c r="C28" i="1"/>
  <c r="C104" i="1"/>
  <c r="E39" i="1" l="1"/>
  <c r="E38" i="1" s="1"/>
  <c r="E14" i="1" s="1"/>
  <c r="C38" i="1"/>
  <c r="C14" i="1" s="1"/>
</calcChain>
</file>

<file path=xl/sharedStrings.xml><?xml version="1.0" encoding="utf-8"?>
<sst xmlns="http://schemas.openxmlformats.org/spreadsheetml/2006/main" count="201" uniqueCount="174">
  <si>
    <t>Rādītāju nosaukumi</t>
  </si>
  <si>
    <t>Budžeta kategoriju kodi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</si>
  <si>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</si>
  <si>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</si>
  <si>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</si>
  <si>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</si>
  <si>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</si>
  <si>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</si>
  <si>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</si>
  <si>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</si>
  <si>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</si>
  <si>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</si>
  <si>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</si>
  <si>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</si>
  <si>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</si>
  <si>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</si>
  <si>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</si>
  <si>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</si>
  <si>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</si>
  <si>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</si>
  <si>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</si>
  <si>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</si>
  <si>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</si>
  <si>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</si>
  <si>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Dabas resursu nodoklis</t>
  </si>
  <si>
    <t xml:space="preserve">    5.5.3.0.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</si>
  <si>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</si>
  <si>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</si>
  <si>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</si>
  <si>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</si>
  <si>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</si>
  <si>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</si>
  <si>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</si>
  <si>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</si>
  <si>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  Valsts nodeva par apliecinājumiem un citu funkciju pildīšanu bāriņtiesās</t>
  </si>
  <si>
    <t xml:space="preserve">    9.4.2.0.</t>
  </si>
  <si>
    <t xml:space="preserve">    Valsts nodeva par civilstāvokļa aktu reģistrēšanu, grozīšanu un papildināšanu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</si>
  <si>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</si>
  <si>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</si>
  <si>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</si>
  <si>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Pašvaldību nodevas</t>
  </si>
  <si>
    <t xml:space="preserve">  9.5.0.0.</t>
  </si>
  <si>
    <t xml:space="preserve">    Nodeva par izklaidējoša rakstura pasākumu sarīkošanu publiskās vietās</t>
  </si>
  <si>
    <t xml:space="preserve">   9.5.1.2.</t>
  </si>
  <si>
    <t xml:space="preserve">    Pašvaldības nodeva par tirdzniecību publiskās vietās</t>
  </si>
  <si>
    <t xml:space="preserve">    9.5.1.4.</t>
  </si>
  <si>
    <t xml:space="preserve">    Pašvaldības nodeva par būvatļaujas saņemšanu</t>
  </si>
  <si>
    <t xml:space="preserve">    9.5.2.1.</t>
  </si>
  <si>
    <t xml:space="preserve">    Pārējās nodevas, ko uzliek pašvaldības</t>
  </si>
  <si>
    <t xml:space="preserve">    9.5.2.9.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</si>
  <si>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</si>
  <si>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</si>
  <si>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</si>
  <si>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</si>
  <si>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</si>
  <si>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</si>
  <si>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</si>
  <si>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</si>
  <si>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Citi dažādi nenodokļu ieņēmumi</t>
  </si>
  <si>
    <t xml:space="preserve"> 12.3.9.0.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</si>
  <si>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</si>
  <si>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</si>
  <si>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</si>
  <si>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</si>
  <si>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</si>
  <si>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</si>
  <si>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  Ieņēmumi no zemes īpašuma pārdošanas</t>
  </si>
  <si>
    <t xml:space="preserve">    13.2.1.0.</t>
  </si>
  <si>
    <t xml:space="preserve">  Ieņēmumi no pašvaldību kustamā īpašuma un mantas realizācijas</t>
  </si>
  <si>
    <t xml:space="preserve">  13.4.0.0.</t>
  </si>
  <si>
    <t xml:space="preserve"> 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</si>
  <si>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</si>
  <si>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</si>
  <si>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</si>
  <si>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</si>
  <si>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</si>
  <si>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</si>
  <si>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</si>
  <si>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</si>
  <si>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 noteiktam mērķim</t>
  </si>
  <si>
    <t xml:space="preserve">    18.6.2.0.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</si>
  <si>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</si>
  <si>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</si>
  <si>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</si>
  <si>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</si>
  <si>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</si>
  <si>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</si>
  <si>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1.-4.klašu brīvpusdienu daļējai apmaksai</t>
  </si>
  <si>
    <t>Valsts dotācija mācību līdzekļiem un mācību literatūrai</t>
  </si>
  <si>
    <t>MD māksliniecisko kolektīvu vadītāju darba samaksai un valsts sociālās apdrošināšanas obligātajām iemaksām</t>
  </si>
  <si>
    <t>Valsts un pašvaldības vienotā klientu apkalpošanas centra uzturēšana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</si>
  <si>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</si>
  <si>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</si>
  <si>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</si>
  <si>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</si>
  <si>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</si>
  <si>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</si>
  <si>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 xml:space="preserve">    Saņemtie transferti no citām pašvaldībām-izglītības f-ju nodrošināšanai</t>
  </si>
  <si>
    <t xml:space="preserve">    Saņemtie transferti no citām pašvaldībām-sociālo f-ju nodrošināšanai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</si>
  <si>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</si>
  <si>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</si>
  <si>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</si>
  <si>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</si>
  <si>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</si>
  <si>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</si>
  <si>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</si>
  <si>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</si>
  <si>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</si>
  <si>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</si>
  <si>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telpu nomu</t>
  </si>
  <si>
    <t xml:space="preserve">    Ieņēmumi no kustamā īpašuma iznomāšanas</t>
  </si>
  <si>
    <t xml:space="preserve">    Ieņēmumi par zemes nomu</t>
  </si>
  <si>
    <t xml:space="preserve">    Ieņēmumi par pārējiem budžeta iestāžu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</si>
  <si>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</si>
  <si>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</si>
  <si>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</si>
  <si>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no pacientu iemaksām un sniegtajiem rehabilitācijas un ārstniecības pakalpojumiem</t>
  </si>
  <si>
    <t xml:space="preserve">      21.3.9.2.</t>
  </si>
  <si>
    <t xml:space="preserve">    Ieņēmumi par biļešu realizāciju</t>
  </si>
  <si>
    <t xml:space="preserve">      21.3.9.3.</t>
  </si>
  <si>
    <t xml:space="preserve">    Ieņēmumi par dzīvokļu un komunālajiem pakalpojumiem</t>
  </si>
  <si>
    <t xml:space="preserve">      21.3.9.4.</t>
  </si>
  <si>
    <t xml:space="preserve">    Ieņēmumi par projektu īstenošanu</t>
  </si>
  <si>
    <t xml:space="preserve">      21.3.9.5.</t>
  </si>
  <si>
    <t xml:space="preserve">    Citi ieņēmumi par maksas pakalpojumiem</t>
  </si>
  <si>
    <t xml:space="preserve">      21.3.9.9.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</si>
  <si>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</si>
  <si>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</si>
  <si>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 xml:space="preserve">     Citi iepriekš neklasificētie pašu ieņēmumi</t>
  </si>
  <si>
    <t xml:space="preserve">    21.4.9.0.</t>
  </si>
  <si>
    <t>2.pielikums</t>
  </si>
  <si>
    <t xml:space="preserve">    21.3.8.1.</t>
  </si>
  <si>
    <t xml:space="preserve">    21.3.8.3.</t>
  </si>
  <si>
    <t xml:space="preserve">    21.3.8.4.</t>
  </si>
  <si>
    <t xml:space="preserve">    21.3.8.9.</t>
  </si>
  <si>
    <t>Balvu novada pašvaldības pamatbudžeta ieņēmumi 2022.gadam (EUR)</t>
  </si>
  <si>
    <t>Apstiprināts 2022. gadam (EUR)</t>
  </si>
  <si>
    <t>Kopā 2022.gadam (EUR)</t>
  </si>
  <si>
    <t>Valsts dotācija sociālo aprūpes centru klientiem</t>
  </si>
  <si>
    <t>18.6.2.0.</t>
  </si>
  <si>
    <t>Valsts dotācija veselības punktiem</t>
  </si>
  <si>
    <t>Valsts dotācijas pašvaldību pasākumiem</t>
  </si>
  <si>
    <t>Valsts dotācija atskurbināšanas pakalpojuma segšanai</t>
  </si>
  <si>
    <t>Mērķdotācija mājokļa pabalsta palielināšanai</t>
  </si>
  <si>
    <t>Naudas sodi, ko uzliek pašvaldību institūcijas par pārkāpumiem ceļu satiksmē</t>
  </si>
  <si>
    <t xml:space="preserve"> Naudas sodi, ko uzliek pašvaldības</t>
  </si>
  <si>
    <t>10.1.5.0.</t>
  </si>
  <si>
    <t>10.1.4.0.</t>
  </si>
  <si>
    <t>Pārējas dotācijas</t>
  </si>
  <si>
    <t>Ieņēmumi no valsts un pašvaldību īpašuma iznomāšanas</t>
  </si>
  <si>
    <t xml:space="preserve"> 18.6.2.0.</t>
  </si>
  <si>
    <t>18.6.3.0.</t>
  </si>
  <si>
    <t>18.6.4.0.</t>
  </si>
  <si>
    <t>19.2.0.0.</t>
  </si>
  <si>
    <t>"Par Balvu novada pašvaldības 2022.gada budžetu"</t>
  </si>
  <si>
    <t>Grozījumi (EUR)</t>
  </si>
  <si>
    <t>Valsts dotācija vēlēšanu komisijai</t>
  </si>
  <si>
    <t>Valsts dotācija izglītības iestādēm COVID-19 pandēmijas laikā</t>
  </si>
  <si>
    <t>Valsts dotācija piemaksām pedagogiem par Ukraiņu bēgļu bērnu apmācību</t>
  </si>
  <si>
    <t>Valsts dotācijas piemaksām sociālajiem darbiniekiem par darbu ar Ukraiņu bēgļiem</t>
  </si>
  <si>
    <t>Valsts dotācija Balvu Valsts ģimnāzijai un Viļakas Valsts ģimnāzijai</t>
  </si>
  <si>
    <t>Valsts dotācija - atbalsts Ukrainas civiliedzīvotājiem</t>
  </si>
  <si>
    <t>"Grozījumi 2022.gada 2.februāra saistošajos noteikumos Nr.4/2022</t>
  </si>
  <si>
    <t>"Par Balvu novada pašvaldības budžetu 2022.gadam""</t>
  </si>
  <si>
    <t>2022.gada 2.februāra saistošajiem noteikumiem Nr.4/2022</t>
  </si>
  <si>
    <t xml:space="preserve">   Pārējie ieņēmumi par īri</t>
  </si>
  <si>
    <t>Valsts dotācija profesionālās ievirzes izglītības iestādē (sporta, mūzikas un mākslas skolas)</t>
  </si>
  <si>
    <t>Valsts kutrūrkapitāla fonda finansējums</t>
  </si>
  <si>
    <t>Atbalsts mājsaimniecībām apkures izdevumu kompensēšanai</t>
  </si>
  <si>
    <t>Labklājības ministrijas finansējums pabalstu izmaksām Ukraiņu civiliedzīvotājiem</t>
  </si>
  <si>
    <t>Balvu novada domes</t>
  </si>
  <si>
    <t>2022.gada 27.oktobra saistošajiem noteikumiem Nr.38/2022</t>
  </si>
  <si>
    <t xml:space="preserve">Domes priekšsēdētāja vietniece                      		                            </t>
  </si>
  <si>
    <t>S.Kapteine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</si>
</sst>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0" xfId="0" applyNumberFormat="1" applyFont="1" applyFill="1" applyBorder="1" applyAlignment="1" applyProtection="1">
      <alignment horizontal="center" wrapText="1"/>
    </xf>
    <xf numFmtId="0" fontId="0" fillId="2" borderId="0" xfId="0" applyFill="1"/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9" fontId="5" fillId="2" borderId="0" xfId="0" applyNumberFormat="1" applyFont="1" applyFill="1" applyAlignment="1">
      <alignment horizont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left" wrapText="1"/>
    </xf>
    <xf numFmtId="49" fontId="6" fillId="2" borderId="6" xfId="0" applyNumberFormat="1" applyFont="1" applyFill="1" applyBorder="1" applyAlignment="1" applyProtection="1">
      <alignment horizontal="center" wrapText="1"/>
    </xf>
    <xf numFmtId="0" fontId="2" fillId="2" borderId="0" xfId="0" applyFont="1" applyFill="1"/>
    <xf numFmtId="49" fontId="5" fillId="2" borderId="5" xfId="0" applyNumberFormat="1" applyFont="1" applyFill="1" applyBorder="1" applyAlignment="1" applyProtection="1">
      <alignment horizontal="left" wrapText="1"/>
    </xf>
    <xf numFmtId="49" fontId="5" fillId="2" borderId="6" xfId="0" applyNumberFormat="1" applyFont="1" applyFill="1" applyBorder="1" applyAlignment="1" applyProtection="1">
      <alignment horizontal="center" wrapText="1"/>
    </xf>
    <xf numFmtId="49" fontId="6" fillId="2" borderId="5" xfId="0" applyNumberFormat="1" applyFont="1" applyFill="1" applyBorder="1" applyAlignment="1" applyProtection="1">
      <alignment horizontal="center" wrapText="1"/>
    </xf>
    <xf numFmtId="49" fontId="5" fillId="2" borderId="5" xfId="0" applyNumberFormat="1" applyFont="1" applyFill="1" applyBorder="1" applyAlignment="1" applyProtection="1">
      <alignment horizont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left" wrapText="1"/>
    </xf>
    <xf numFmtId="49" fontId="7" fillId="2" borderId="6" xfId="0" applyNumberFormat="1" applyFont="1" applyFill="1" applyBorder="1" applyAlignment="1" applyProtection="1">
      <alignment horizontal="center" wrapText="1"/>
    </xf>
    <xf numFmtId="0" fontId="3" fillId="2" borderId="0" xfId="0" applyFont="1" applyFill="1"/>
    <xf numFmtId="49" fontId="8" fillId="2" borderId="1" xfId="0" applyNumberFormat="1" applyFont="1" applyFill="1" applyBorder="1" applyAlignment="1">
      <alignment horizontal="left" wrapText="1"/>
    </xf>
    <xf numFmtId="49" fontId="8" fillId="2" borderId="0" xfId="0" applyNumberFormat="1" applyFont="1" applyFill="1" applyBorder="1" applyAlignment="1">
      <alignment horizontal="left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49" fontId="5" fillId="2" borderId="0" xfId="0" applyNumberFormat="1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zoomScale="95" zoomScaleNormal="95" workbookViewId="0">
      <selection activeCell="D107" sqref="D107"/>
    </sheetView>
  </sheetViews>
  <sheetFormatPr defaultColWidth="9.109375" defaultRowHeight="14.4" x14ac:dyDescent="0.3"/>
  <cols>
    <col min="1" max="1" width="65.6640625" style="2" bestFit="1" customWidth="1"/>
    <col min="2" max="2" width="15.109375" style="2" customWidth="1"/>
    <col min="3" max="4" width="16.88671875" style="2" customWidth="1"/>
    <col min="5" max="5" width="13.6640625" style="2" customWidth="1"/>
    <col min="6" max="16384" width="9.109375" style="2"/>
  </cols>
  <sheetData>
    <row r="1" spans="1:5" ht="15.6" x14ac:dyDescent="0.3">
      <c r="E1" s="12" t="s">
        <v>130</v>
      </c>
    </row>
    <row r="2" spans="1:5" ht="15.6" x14ac:dyDescent="0.3">
      <c r="E2" s="13" t="s">
        <v>170</v>
      </c>
    </row>
    <row r="3" spans="1:5" ht="15.6" x14ac:dyDescent="0.3">
      <c r="E3" s="13" t="s">
        <v>171</v>
      </c>
    </row>
    <row r="4" spans="1:5" ht="15.6" x14ac:dyDescent="0.3">
      <c r="E4" s="13" t="s">
        <v>162</v>
      </c>
    </row>
    <row r="5" spans="1:5" ht="15.6" x14ac:dyDescent="0.3">
      <c r="E5" s="13" t="s">
        <v>163</v>
      </c>
    </row>
    <row r="6" spans="1:5" ht="24.75" customHeight="1" x14ac:dyDescent="0.3">
      <c r="A6" s="14"/>
      <c r="B6" s="14"/>
      <c r="E6" s="12" t="s">
        <v>130</v>
      </c>
    </row>
    <row r="7" spans="1:5" ht="15" customHeight="1" x14ac:dyDescent="0.3">
      <c r="A7" s="14"/>
      <c r="B7" s="14"/>
      <c r="E7" s="13" t="s">
        <v>170</v>
      </c>
    </row>
    <row r="8" spans="1:5" ht="16.5" customHeight="1" x14ac:dyDescent="0.3">
      <c r="A8" s="14"/>
      <c r="B8" s="14"/>
      <c r="E8" s="13" t="s">
        <v>164</v>
      </c>
    </row>
    <row r="9" spans="1:5" ht="20.25" customHeight="1" x14ac:dyDescent="0.3">
      <c r="A9" s="14"/>
      <c r="B9" s="14"/>
      <c r="E9" s="13" t="s">
        <v>154</v>
      </c>
    </row>
    <row r="10" spans="1:5" ht="20.25" customHeight="1" x14ac:dyDescent="0.3">
      <c r="A10" s="14"/>
      <c r="B10" s="14"/>
      <c r="E10" s="13"/>
    </row>
    <row r="11" spans="1:5" ht="25.5" customHeight="1" x14ac:dyDescent="0.3">
      <c r="A11" s="1" t="s">
        <v>135</v>
      </c>
      <c r="B11" s="1"/>
      <c r="C11" s="1"/>
      <c r="D11" s="15"/>
    </row>
    <row r="12" spans="1:5" ht="40.5" customHeight="1" x14ac:dyDescent="0.3">
      <c r="A12" s="16"/>
      <c r="B12" s="16"/>
      <c r="C12" s="3"/>
      <c r="D12" s="3"/>
    </row>
    <row r="13" spans="1:5" ht="81" customHeight="1" x14ac:dyDescent="0.3">
      <c r="A13" s="17" t="s">
        <v>0</v>
      </c>
      <c r="B13" s="18" t="s">
        <v>1</v>
      </c>
      <c r="C13" s="4" t="s">
        <v>136</v>
      </c>
      <c r="D13" s="4" t="s">
        <v>155</v>
      </c>
      <c r="E13" s="19" t="s">
        <v>137</v>
      </c>
    </row>
    <row r="14" spans="1:5" ht="15" customHeight="1" x14ac:dyDescent="0.3">
      <c r="A14" s="20" t="s">
        <v>2</v>
      </c>
      <c r="B14" s="21" t="s">
        <v>3</v>
      </c>
      <c r="C14" s="5">
        <f>C15+C18+C23+C26+C28+C38+C42+C45+C51+C53+C84+C88</f>
        <v>28317216</v>
      </c>
      <c r="D14" s="5">
        <f>D15+D18+D23+D26+D28+D38+D42+D45+D51+D53+D84+D88</f>
        <v>3755600</v>
      </c>
      <c r="E14" s="6">
        <f>E15+E18+E23+E26+E28+E38+E42+E45+E51+E53+E84+E88</f>
        <v>32072816</v>
      </c>
    </row>
    <row r="15" spans="1:5" s="22" customFormat="1" ht="15" customHeight="1" x14ac:dyDescent="0.3">
      <c r="A15" s="20" t="s">
        <v>4</v>
      </c>
      <c r="B15" s="21" t="s">
        <v>5</v>
      </c>
      <c r="C15" s="7">
        <f>C16</f>
        <v>8847842</v>
      </c>
      <c r="D15" s="7">
        <f>D16</f>
        <v>0</v>
      </c>
      <c r="E15" s="8">
        <f>E16</f>
        <v>8847842</v>
      </c>
    </row>
    <row r="16" spans="1:5" ht="15" customHeight="1" x14ac:dyDescent="0.3">
      <c r="A16" s="20" t="s">
        <v>6</v>
      </c>
      <c r="B16" s="21" t="s">
        <v>7</v>
      </c>
      <c r="C16" s="9">
        <f>C17</f>
        <v>8847842</v>
      </c>
      <c r="D16" s="9">
        <f>D17</f>
        <v>0</v>
      </c>
      <c r="E16" s="8">
        <f>C16+D16</f>
        <v>8847842</v>
      </c>
    </row>
    <row r="17" spans="1:5" ht="15" customHeight="1" x14ac:dyDescent="0.3">
      <c r="A17" s="23" t="s">
        <v>8</v>
      </c>
      <c r="B17" s="24" t="s">
        <v>9</v>
      </c>
      <c r="C17" s="9">
        <v>8847842</v>
      </c>
      <c r="D17" s="9"/>
      <c r="E17" s="8">
        <f>C17+D17</f>
        <v>8847842</v>
      </c>
    </row>
    <row r="18" spans="1:5" s="22" customFormat="1" ht="15" customHeight="1" x14ac:dyDescent="0.3">
      <c r="A18" s="20" t="s">
        <v>10</v>
      </c>
      <c r="B18" s="21" t="s">
        <v>11</v>
      </c>
      <c r="C18" s="9">
        <f>C19</f>
        <v>1113528</v>
      </c>
      <c r="D18" s="9">
        <f>D19</f>
        <v>0</v>
      </c>
      <c r="E18" s="8">
        <f t="shared" ref="E18" si="0">E19</f>
        <v>1113528</v>
      </c>
    </row>
    <row r="19" spans="1:5" ht="15" customHeight="1" x14ac:dyDescent="0.3">
      <c r="A19" s="20" t="s">
        <v>12</v>
      </c>
      <c r="B19" s="21" t="s">
        <v>13</v>
      </c>
      <c r="C19" s="9">
        <f>SUM(C20:C22)</f>
        <v>1113528</v>
      </c>
      <c r="D19" s="9">
        <f>SUM(D20:D22)</f>
        <v>0</v>
      </c>
      <c r="E19" s="8">
        <f>C19</f>
        <v>1113528</v>
      </c>
    </row>
    <row r="20" spans="1:5" ht="15" customHeight="1" x14ac:dyDescent="0.3">
      <c r="A20" s="23" t="s">
        <v>14</v>
      </c>
      <c r="B20" s="24" t="s">
        <v>15</v>
      </c>
      <c r="C20" s="9">
        <v>962135</v>
      </c>
      <c r="D20" s="9"/>
      <c r="E20" s="8">
        <f>C20</f>
        <v>962135</v>
      </c>
    </row>
    <row r="21" spans="1:5" ht="15" customHeight="1" x14ac:dyDescent="0.3">
      <c r="A21" s="23" t="s">
        <v>16</v>
      </c>
      <c r="B21" s="24" t="s">
        <v>17</v>
      </c>
      <c r="C21" s="9">
        <f>66985+4954+13319+4430</f>
        <v>89688</v>
      </c>
      <c r="D21" s="9"/>
      <c r="E21" s="8">
        <f t="shared" ref="E21:E22" si="1">C21</f>
        <v>89688</v>
      </c>
    </row>
    <row r="22" spans="1:5" ht="15" customHeight="1" x14ac:dyDescent="0.3">
      <c r="A22" s="23" t="s">
        <v>18</v>
      </c>
      <c r="B22" s="24" t="s">
        <v>19</v>
      </c>
      <c r="C22" s="9">
        <f>42271+14857+4577</f>
        <v>61705</v>
      </c>
      <c r="D22" s="9"/>
      <c r="E22" s="8">
        <f t="shared" si="1"/>
        <v>61705</v>
      </c>
    </row>
    <row r="23" spans="1:5" s="22" customFormat="1" ht="15" customHeight="1" x14ac:dyDescent="0.3">
      <c r="A23" s="20" t="s">
        <v>20</v>
      </c>
      <c r="B23" s="21" t="s">
        <v>21</v>
      </c>
      <c r="C23" s="9">
        <f>C24</f>
        <v>45000</v>
      </c>
      <c r="D23" s="9">
        <f>D24</f>
        <v>0</v>
      </c>
      <c r="E23" s="8">
        <f>E24</f>
        <v>45000</v>
      </c>
    </row>
    <row r="24" spans="1:5" ht="15" customHeight="1" x14ac:dyDescent="0.3">
      <c r="A24" s="20" t="s">
        <v>22</v>
      </c>
      <c r="B24" s="21" t="s">
        <v>23</v>
      </c>
      <c r="C24" s="9">
        <f>C25</f>
        <v>45000</v>
      </c>
      <c r="D24" s="9">
        <f>D25</f>
        <v>0</v>
      </c>
      <c r="E24" s="8">
        <f>C24</f>
        <v>45000</v>
      </c>
    </row>
    <row r="25" spans="1:5" ht="15" customHeight="1" x14ac:dyDescent="0.3">
      <c r="A25" s="23" t="s">
        <v>24</v>
      </c>
      <c r="B25" s="24" t="s">
        <v>25</v>
      </c>
      <c r="C25" s="9">
        <v>45000</v>
      </c>
      <c r="D25" s="9"/>
      <c r="E25" s="8">
        <f>C25</f>
        <v>45000</v>
      </c>
    </row>
    <row r="26" spans="1:5" ht="15" customHeight="1" x14ac:dyDescent="0.3">
      <c r="A26" s="20" t="s">
        <v>26</v>
      </c>
      <c r="B26" s="25" t="s">
        <v>27</v>
      </c>
      <c r="C26" s="9">
        <f>C27</f>
        <v>10840</v>
      </c>
      <c r="D26" s="9">
        <f>D27</f>
        <v>0</v>
      </c>
      <c r="E26" s="8">
        <f t="shared" ref="E26" si="2">E27</f>
        <v>10840</v>
      </c>
    </row>
    <row r="27" spans="1:5" ht="31.2" x14ac:dyDescent="0.3">
      <c r="A27" s="23" t="s">
        <v>28</v>
      </c>
      <c r="B27" s="26" t="s">
        <v>29</v>
      </c>
      <c r="C27" s="9">
        <v>10840</v>
      </c>
      <c r="D27" s="9"/>
      <c r="E27" s="8">
        <f>C27</f>
        <v>10840</v>
      </c>
    </row>
    <row r="28" spans="1:5" ht="15" customHeight="1" x14ac:dyDescent="0.3">
      <c r="A28" s="20" t="s">
        <v>30</v>
      </c>
      <c r="B28" s="21" t="s">
        <v>31</v>
      </c>
      <c r="C28" s="9">
        <f>C29+C33</f>
        <v>17236</v>
      </c>
      <c r="D28" s="9">
        <f>D29+D33</f>
        <v>0</v>
      </c>
      <c r="E28" s="8">
        <f t="shared" ref="E28" si="3">E29+E33</f>
        <v>17236</v>
      </c>
    </row>
    <row r="29" spans="1:5" ht="15" customHeight="1" x14ac:dyDescent="0.3">
      <c r="A29" s="20" t="s">
        <v>32</v>
      </c>
      <c r="B29" s="21" t="s">
        <v>33</v>
      </c>
      <c r="C29" s="9">
        <f>SUM(C30:C32)</f>
        <v>11551</v>
      </c>
      <c r="D29" s="9">
        <f>SUM(D30:D32)</f>
        <v>0</v>
      </c>
      <c r="E29" s="8">
        <f>C29</f>
        <v>11551</v>
      </c>
    </row>
    <row r="30" spans="1:5" ht="15" customHeight="1" x14ac:dyDescent="0.3">
      <c r="A30" s="23" t="s">
        <v>34</v>
      </c>
      <c r="B30" s="24" t="s">
        <v>35</v>
      </c>
      <c r="C30" s="9">
        <v>9500</v>
      </c>
      <c r="D30" s="9"/>
      <c r="E30" s="8">
        <f t="shared" ref="E30:E36" si="4">C30</f>
        <v>9500</v>
      </c>
    </row>
    <row r="31" spans="1:5" ht="32.25" customHeight="1" x14ac:dyDescent="0.3">
      <c r="A31" s="23" t="s">
        <v>36</v>
      </c>
      <c r="B31" s="24" t="s">
        <v>37</v>
      </c>
      <c r="C31" s="9">
        <v>1400</v>
      </c>
      <c r="D31" s="9"/>
      <c r="E31" s="8">
        <f t="shared" si="4"/>
        <v>1400</v>
      </c>
    </row>
    <row r="32" spans="1:5" ht="15.6" x14ac:dyDescent="0.3">
      <c r="A32" s="23" t="s">
        <v>38</v>
      </c>
      <c r="B32" s="24" t="s">
        <v>39</v>
      </c>
      <c r="C32" s="9">
        <v>651</v>
      </c>
      <c r="D32" s="9"/>
      <c r="E32" s="8">
        <f t="shared" si="4"/>
        <v>651</v>
      </c>
    </row>
    <row r="33" spans="1:5" s="22" customFormat="1" ht="15" customHeight="1" x14ac:dyDescent="0.3">
      <c r="A33" s="20" t="s">
        <v>40</v>
      </c>
      <c r="B33" s="21" t="s">
        <v>41</v>
      </c>
      <c r="C33" s="9">
        <f>SUM(C34:C37)</f>
        <v>5685</v>
      </c>
      <c r="D33" s="9">
        <f>SUM(D34:D37)</f>
        <v>0</v>
      </c>
      <c r="E33" s="8">
        <f t="shared" si="4"/>
        <v>5685</v>
      </c>
    </row>
    <row r="34" spans="1:5" ht="15" customHeight="1" x14ac:dyDescent="0.3">
      <c r="A34" s="23" t="s">
        <v>42</v>
      </c>
      <c r="B34" s="24" t="s">
        <v>43</v>
      </c>
      <c r="C34" s="9">
        <v>50</v>
      </c>
      <c r="D34" s="9"/>
      <c r="E34" s="8">
        <f t="shared" si="4"/>
        <v>50</v>
      </c>
    </row>
    <row r="35" spans="1:5" ht="15" customHeight="1" x14ac:dyDescent="0.3">
      <c r="A35" s="23" t="s">
        <v>44</v>
      </c>
      <c r="B35" s="24" t="s">
        <v>45</v>
      </c>
      <c r="C35" s="9">
        <v>600</v>
      </c>
      <c r="D35" s="9"/>
      <c r="E35" s="8">
        <f t="shared" si="4"/>
        <v>600</v>
      </c>
    </row>
    <row r="36" spans="1:5" ht="15" customHeight="1" x14ac:dyDescent="0.3">
      <c r="A36" s="23" t="s">
        <v>46</v>
      </c>
      <c r="B36" s="24" t="s">
        <v>47</v>
      </c>
      <c r="C36" s="9">
        <v>5000</v>
      </c>
      <c r="D36" s="9"/>
      <c r="E36" s="8">
        <f t="shared" si="4"/>
        <v>5000</v>
      </c>
    </row>
    <row r="37" spans="1:5" ht="15" customHeight="1" x14ac:dyDescent="0.3">
      <c r="A37" s="23" t="s">
        <v>48</v>
      </c>
      <c r="B37" s="24" t="s">
        <v>49</v>
      </c>
      <c r="C37" s="9">
        <v>35</v>
      </c>
      <c r="D37" s="9"/>
      <c r="E37" s="8">
        <f>C37</f>
        <v>35</v>
      </c>
    </row>
    <row r="38" spans="1:5" ht="15" customHeight="1" x14ac:dyDescent="0.3">
      <c r="A38" s="20" t="s">
        <v>50</v>
      </c>
      <c r="B38" s="21" t="s">
        <v>51</v>
      </c>
      <c r="C38" s="9">
        <f>C39</f>
        <v>2900</v>
      </c>
      <c r="D38" s="9">
        <f>D39</f>
        <v>0</v>
      </c>
      <c r="E38" s="8">
        <f t="shared" ref="E38" si="5">E39</f>
        <v>2900</v>
      </c>
    </row>
    <row r="39" spans="1:5" ht="15" customHeight="1" x14ac:dyDescent="0.3">
      <c r="A39" s="20" t="s">
        <v>52</v>
      </c>
      <c r="B39" s="21" t="s">
        <v>53</v>
      </c>
      <c r="C39" s="9">
        <f>C40+C41</f>
        <v>2900</v>
      </c>
      <c r="D39" s="9">
        <f>D40+D41</f>
        <v>0</v>
      </c>
      <c r="E39" s="8">
        <f t="shared" ref="E39:E44" si="6">C39</f>
        <v>2900</v>
      </c>
    </row>
    <row r="40" spans="1:5" ht="15" customHeight="1" x14ac:dyDescent="0.3">
      <c r="A40" s="23" t="s">
        <v>145</v>
      </c>
      <c r="B40" s="27" t="s">
        <v>147</v>
      </c>
      <c r="C40" s="9">
        <f>500+400+1500</f>
        <v>2400</v>
      </c>
      <c r="D40" s="9"/>
      <c r="E40" s="8">
        <f t="shared" si="6"/>
        <v>2400</v>
      </c>
    </row>
    <row r="41" spans="1:5" ht="15" customHeight="1" x14ac:dyDescent="0.3">
      <c r="A41" s="23" t="s">
        <v>144</v>
      </c>
      <c r="B41" s="27" t="s">
        <v>146</v>
      </c>
      <c r="C41" s="9">
        <v>500</v>
      </c>
      <c r="D41" s="9"/>
      <c r="E41" s="8">
        <f t="shared" si="6"/>
        <v>500</v>
      </c>
    </row>
    <row r="42" spans="1:5" s="22" customFormat="1" ht="15" customHeight="1" x14ac:dyDescent="0.3">
      <c r="A42" s="20" t="s">
        <v>54</v>
      </c>
      <c r="B42" s="21" t="s">
        <v>55</v>
      </c>
      <c r="C42" s="9">
        <f>C43</f>
        <v>23781</v>
      </c>
      <c r="D42" s="9">
        <f>D43</f>
        <v>0</v>
      </c>
      <c r="E42" s="8">
        <f t="shared" si="6"/>
        <v>23781</v>
      </c>
    </row>
    <row r="43" spans="1:5" s="22" customFormat="1" ht="15" customHeight="1" x14ac:dyDescent="0.3">
      <c r="A43" s="20" t="s">
        <v>56</v>
      </c>
      <c r="B43" s="21" t="s">
        <v>57</v>
      </c>
      <c r="C43" s="9">
        <f>C44</f>
        <v>23781</v>
      </c>
      <c r="D43" s="9">
        <f>D44</f>
        <v>0</v>
      </c>
      <c r="E43" s="8">
        <f t="shared" si="6"/>
        <v>23781</v>
      </c>
    </row>
    <row r="44" spans="1:5" ht="23.25" customHeight="1" x14ac:dyDescent="0.3">
      <c r="A44" s="23" t="s">
        <v>58</v>
      </c>
      <c r="B44" s="27" t="s">
        <v>59</v>
      </c>
      <c r="C44" s="9">
        <v>23781</v>
      </c>
      <c r="D44" s="9"/>
      <c r="E44" s="8">
        <f t="shared" si="6"/>
        <v>23781</v>
      </c>
    </row>
    <row r="45" spans="1:5" s="22" customFormat="1" ht="35.25" customHeight="1" x14ac:dyDescent="0.3">
      <c r="A45" s="20" t="s">
        <v>60</v>
      </c>
      <c r="B45" s="21" t="s">
        <v>61</v>
      </c>
      <c r="C45" s="9">
        <f>C46+C47+C49+C50</f>
        <v>398866</v>
      </c>
      <c r="D45" s="9">
        <f>D46+D47+D49+D50</f>
        <v>0</v>
      </c>
      <c r="E45" s="8">
        <f>E46+E47+E49+E50</f>
        <v>398866</v>
      </c>
    </row>
    <row r="46" spans="1:5" ht="15" customHeight="1" x14ac:dyDescent="0.3">
      <c r="A46" s="20" t="s">
        <v>62</v>
      </c>
      <c r="B46" s="21" t="s">
        <v>63</v>
      </c>
      <c r="C46" s="9">
        <v>39603</v>
      </c>
      <c r="D46" s="9"/>
      <c r="E46" s="8">
        <f>C46+D46</f>
        <v>39603</v>
      </c>
    </row>
    <row r="47" spans="1:5" ht="15" customHeight="1" x14ac:dyDescent="0.3">
      <c r="A47" s="20" t="s">
        <v>64</v>
      </c>
      <c r="B47" s="21" t="s">
        <v>65</v>
      </c>
      <c r="C47" s="9">
        <f>C48</f>
        <v>347551</v>
      </c>
      <c r="D47" s="9">
        <f>D48</f>
        <v>0</v>
      </c>
      <c r="E47" s="8">
        <f t="shared" ref="E47:E48" si="7">C47</f>
        <v>347551</v>
      </c>
    </row>
    <row r="48" spans="1:5" ht="15" customHeight="1" x14ac:dyDescent="0.3">
      <c r="A48" s="23" t="s">
        <v>66</v>
      </c>
      <c r="B48" s="27" t="s">
        <v>67</v>
      </c>
      <c r="C48" s="9">
        <v>347551</v>
      </c>
      <c r="D48" s="9"/>
      <c r="E48" s="8">
        <f t="shared" si="7"/>
        <v>347551</v>
      </c>
    </row>
    <row r="49" spans="1:5" s="22" customFormat="1" ht="15" customHeight="1" x14ac:dyDescent="0.3">
      <c r="A49" s="20" t="s">
        <v>68</v>
      </c>
      <c r="B49" s="21" t="s">
        <v>69</v>
      </c>
      <c r="C49" s="9">
        <v>2000</v>
      </c>
      <c r="D49" s="9"/>
      <c r="E49" s="8">
        <f>C49</f>
        <v>2000</v>
      </c>
    </row>
    <row r="50" spans="1:5" s="22" customFormat="1" ht="29.25" customHeight="1" x14ac:dyDescent="0.3">
      <c r="A50" s="20" t="s">
        <v>149</v>
      </c>
      <c r="B50" s="21" t="s">
        <v>70</v>
      </c>
      <c r="C50" s="9">
        <v>9712</v>
      </c>
      <c r="D50" s="9"/>
      <c r="E50" s="8">
        <f>C50</f>
        <v>9712</v>
      </c>
    </row>
    <row r="51" spans="1:5" s="22" customFormat="1" ht="38.25" customHeight="1" x14ac:dyDescent="0.3">
      <c r="A51" s="20" t="s">
        <v>71</v>
      </c>
      <c r="B51" s="21" t="s">
        <v>72</v>
      </c>
      <c r="C51" s="9">
        <f>C52</f>
        <v>516677</v>
      </c>
      <c r="D51" s="9">
        <f>D52</f>
        <v>0</v>
      </c>
      <c r="E51" s="8">
        <f t="shared" ref="E51" si="8">E52</f>
        <v>516677</v>
      </c>
    </row>
    <row r="52" spans="1:5" s="22" customFormat="1" ht="48.75" customHeight="1" x14ac:dyDescent="0.3">
      <c r="A52" s="20" t="s">
        <v>73</v>
      </c>
      <c r="B52" s="21" t="s">
        <v>74</v>
      </c>
      <c r="C52" s="9">
        <f>219408+170358+53853+73058</f>
        <v>516677</v>
      </c>
      <c r="D52" s="9"/>
      <c r="E52" s="8">
        <f>C52</f>
        <v>516677</v>
      </c>
    </row>
    <row r="53" spans="1:5" ht="15" customHeight="1" x14ac:dyDescent="0.3">
      <c r="A53" s="20" t="s">
        <v>75</v>
      </c>
      <c r="B53" s="21" t="s">
        <v>76</v>
      </c>
      <c r="C53" s="9">
        <f>C54</f>
        <v>12811536</v>
      </c>
      <c r="D53" s="9">
        <f>D54</f>
        <v>3755600</v>
      </c>
      <c r="E53" s="8">
        <f>E54</f>
        <v>16567136</v>
      </c>
    </row>
    <row r="54" spans="1:5" ht="20.25" customHeight="1" x14ac:dyDescent="0.3">
      <c r="A54" s="20" t="s">
        <v>77</v>
      </c>
      <c r="B54" s="21" t="s">
        <v>78</v>
      </c>
      <c r="C54" s="9">
        <f>C55+C82+C83</f>
        <v>12811536</v>
      </c>
      <c r="D54" s="9">
        <f>D55+D82+D83</f>
        <v>3755600</v>
      </c>
      <c r="E54" s="8">
        <f>E55+E82+E83</f>
        <v>16567136</v>
      </c>
    </row>
    <row r="55" spans="1:5" s="30" customFormat="1" ht="14.25" customHeight="1" x14ac:dyDescent="0.3">
      <c r="A55" s="28" t="s">
        <v>79</v>
      </c>
      <c r="B55" s="29" t="s">
        <v>80</v>
      </c>
      <c r="C55" s="9">
        <f>SUM(C56:C81)</f>
        <v>6305096</v>
      </c>
      <c r="D55" s="9">
        <f>SUM(D56:D81)</f>
        <v>2457984</v>
      </c>
      <c r="E55" s="10">
        <f>SUM(E56:E81)</f>
        <v>8763080</v>
      </c>
    </row>
    <row r="56" spans="1:5" ht="52.2" customHeight="1" x14ac:dyDescent="0.3">
      <c r="A56" s="31" t="s">
        <v>81</v>
      </c>
      <c r="B56" s="24" t="s">
        <v>150</v>
      </c>
      <c r="C56" s="9">
        <v>2256200</v>
      </c>
      <c r="D56" s="9">
        <v>1269232</v>
      </c>
      <c r="E56" s="8">
        <f>C56+D56</f>
        <v>3525432</v>
      </c>
    </row>
    <row r="57" spans="1:5" ht="48.75" customHeight="1" x14ac:dyDescent="0.3">
      <c r="A57" s="31" t="s">
        <v>82</v>
      </c>
      <c r="B57" s="24" t="s">
        <v>139</v>
      </c>
      <c r="C57" s="9">
        <v>104104</v>
      </c>
      <c r="D57" s="9">
        <v>69320</v>
      </c>
      <c r="E57" s="8">
        <f t="shared" ref="E57:E62" si="9">C57+D57</f>
        <v>173424</v>
      </c>
    </row>
    <row r="58" spans="1:5" ht="38.25" customHeight="1" x14ac:dyDescent="0.3">
      <c r="A58" s="31" t="s">
        <v>83</v>
      </c>
      <c r="B58" s="24" t="s">
        <v>139</v>
      </c>
      <c r="C58" s="9">
        <v>111712</v>
      </c>
      <c r="D58" s="9">
        <v>59508</v>
      </c>
      <c r="E58" s="8">
        <f t="shared" si="9"/>
        <v>171220</v>
      </c>
    </row>
    <row r="59" spans="1:5" ht="47.25" customHeight="1" x14ac:dyDescent="0.3">
      <c r="A59" s="31" t="s">
        <v>84</v>
      </c>
      <c r="B59" s="24" t="s">
        <v>139</v>
      </c>
      <c r="C59" s="9">
        <v>276248</v>
      </c>
      <c r="D59" s="9">
        <v>173248</v>
      </c>
      <c r="E59" s="8">
        <f t="shared" si="9"/>
        <v>449496</v>
      </c>
    </row>
    <row r="60" spans="1:5" ht="15.6" x14ac:dyDescent="0.3">
      <c r="A60" s="31" t="s">
        <v>85</v>
      </c>
      <c r="B60" s="24" t="s">
        <v>139</v>
      </c>
      <c r="C60" s="9">
        <v>19500</v>
      </c>
      <c r="D60" s="9"/>
      <c r="E60" s="8">
        <f t="shared" ref="E60:E63" si="10">C60</f>
        <v>19500</v>
      </c>
    </row>
    <row r="61" spans="1:5" ht="15.6" x14ac:dyDescent="0.3">
      <c r="A61" s="31" t="s">
        <v>168</v>
      </c>
      <c r="B61" s="24" t="s">
        <v>139</v>
      </c>
      <c r="C61" s="9">
        <v>0</v>
      </c>
      <c r="D61" s="9">
        <v>424000</v>
      </c>
      <c r="E61" s="8">
        <f t="shared" si="9"/>
        <v>424000</v>
      </c>
    </row>
    <row r="62" spans="1:5" ht="31.2" x14ac:dyDescent="0.3">
      <c r="A62" s="31" t="s">
        <v>169</v>
      </c>
      <c r="B62" s="24" t="s">
        <v>139</v>
      </c>
      <c r="C62" s="9">
        <v>0</v>
      </c>
      <c r="D62" s="9">
        <v>140000</v>
      </c>
      <c r="E62" s="8">
        <f t="shared" si="9"/>
        <v>140000</v>
      </c>
    </row>
    <row r="63" spans="1:5" ht="15.6" x14ac:dyDescent="0.3">
      <c r="A63" s="31" t="s">
        <v>143</v>
      </c>
      <c r="B63" s="24" t="s">
        <v>139</v>
      </c>
      <c r="C63" s="9">
        <v>155000</v>
      </c>
      <c r="D63" s="9"/>
      <c r="E63" s="8">
        <f t="shared" si="10"/>
        <v>155000</v>
      </c>
    </row>
    <row r="64" spans="1:5" ht="15" customHeight="1" x14ac:dyDescent="0.3">
      <c r="A64" s="31" t="s">
        <v>86</v>
      </c>
      <c r="B64" s="24" t="s">
        <v>139</v>
      </c>
      <c r="C64" s="9">
        <v>863641</v>
      </c>
      <c r="D64" s="9"/>
      <c r="E64" s="8">
        <f t="shared" ref="E64:E74" si="11">C64</f>
        <v>863641</v>
      </c>
    </row>
    <row r="65" spans="1:5" ht="15" customHeight="1" x14ac:dyDescent="0.3">
      <c r="A65" s="31" t="s">
        <v>138</v>
      </c>
      <c r="B65" s="24" t="s">
        <v>139</v>
      </c>
      <c r="C65" s="9">
        <v>28800</v>
      </c>
      <c r="D65" s="9"/>
      <c r="E65" s="8">
        <f t="shared" si="11"/>
        <v>28800</v>
      </c>
    </row>
    <row r="66" spans="1:5" ht="15" customHeight="1" x14ac:dyDescent="0.3">
      <c r="A66" s="31" t="s">
        <v>140</v>
      </c>
      <c r="B66" s="24" t="s">
        <v>139</v>
      </c>
      <c r="C66" s="9">
        <f>10487*9+34886</f>
        <v>129269</v>
      </c>
      <c r="D66" s="9"/>
      <c r="E66" s="8">
        <f t="shared" si="11"/>
        <v>129269</v>
      </c>
    </row>
    <row r="67" spans="1:5" ht="30" customHeight="1" x14ac:dyDescent="0.3">
      <c r="A67" s="31" t="s">
        <v>166</v>
      </c>
      <c r="B67" s="24" t="s">
        <v>139</v>
      </c>
      <c r="C67" s="9">
        <f>59360+333422+40977+111141+150983+55724+24850</f>
        <v>776457</v>
      </c>
      <c r="D67" s="9">
        <v>204340</v>
      </c>
      <c r="E67" s="8">
        <f>C67+D67</f>
        <v>980797</v>
      </c>
    </row>
    <row r="68" spans="1:5" ht="24" customHeight="1" x14ac:dyDescent="0.3">
      <c r="A68" s="31" t="s">
        <v>87</v>
      </c>
      <c r="B68" s="24" t="s">
        <v>139</v>
      </c>
      <c r="C68" s="9">
        <v>77703</v>
      </c>
      <c r="D68" s="9">
        <v>18476</v>
      </c>
      <c r="E68" s="8">
        <f t="shared" ref="E68:E69" si="12">C68+D68</f>
        <v>96179</v>
      </c>
    </row>
    <row r="69" spans="1:5" ht="25.5" customHeight="1" x14ac:dyDescent="0.3">
      <c r="A69" s="31" t="s">
        <v>88</v>
      </c>
      <c r="B69" s="24" t="s">
        <v>139</v>
      </c>
      <c r="C69" s="9">
        <v>38766</v>
      </c>
      <c r="D69" s="9">
        <v>31010</v>
      </c>
      <c r="E69" s="8">
        <f t="shared" si="12"/>
        <v>69776</v>
      </c>
    </row>
    <row r="70" spans="1:5" ht="36.75" customHeight="1" x14ac:dyDescent="0.3">
      <c r="A70" s="31" t="s">
        <v>89</v>
      </c>
      <c r="B70" s="24" t="s">
        <v>139</v>
      </c>
      <c r="C70" s="9">
        <v>26730</v>
      </c>
      <c r="D70" s="9"/>
      <c r="E70" s="8">
        <f t="shared" si="11"/>
        <v>26730</v>
      </c>
    </row>
    <row r="71" spans="1:5" ht="27" customHeight="1" x14ac:dyDescent="0.3">
      <c r="A71" s="31" t="s">
        <v>90</v>
      </c>
      <c r="B71" s="24" t="s">
        <v>150</v>
      </c>
      <c r="C71" s="9">
        <v>37260</v>
      </c>
      <c r="D71" s="9"/>
      <c r="E71" s="8">
        <f t="shared" si="11"/>
        <v>37260</v>
      </c>
    </row>
    <row r="72" spans="1:5" ht="27" customHeight="1" x14ac:dyDescent="0.3">
      <c r="A72" s="31" t="s">
        <v>167</v>
      </c>
      <c r="B72" s="24" t="s">
        <v>150</v>
      </c>
      <c r="C72" s="9">
        <v>0</v>
      </c>
      <c r="D72" s="9">
        <f>4150+7000+4800+2900</f>
        <v>18850</v>
      </c>
      <c r="E72" s="8">
        <f t="shared" ref="E72" si="13">C72+D72</f>
        <v>18850</v>
      </c>
    </row>
    <row r="73" spans="1:5" ht="27" customHeight="1" x14ac:dyDescent="0.3">
      <c r="A73" s="32" t="s">
        <v>142</v>
      </c>
      <c r="B73" s="24" t="s">
        <v>139</v>
      </c>
      <c r="C73" s="9">
        <v>3000</v>
      </c>
      <c r="D73" s="9"/>
      <c r="E73" s="8">
        <f t="shared" si="11"/>
        <v>3000</v>
      </c>
    </row>
    <row r="74" spans="1:5" ht="24.75" customHeight="1" x14ac:dyDescent="0.3">
      <c r="A74" s="23" t="s">
        <v>141</v>
      </c>
      <c r="B74" s="24" t="s">
        <v>139</v>
      </c>
      <c r="C74" s="9">
        <f>85000+10000</f>
        <v>95000</v>
      </c>
      <c r="D74" s="9"/>
      <c r="E74" s="8">
        <f t="shared" si="11"/>
        <v>95000</v>
      </c>
    </row>
    <row r="75" spans="1:5" ht="24.75" customHeight="1" x14ac:dyDescent="0.3">
      <c r="A75" s="23" t="s">
        <v>148</v>
      </c>
      <c r="B75" s="24" t="s">
        <v>139</v>
      </c>
      <c r="C75" s="9">
        <f>8650+403451+23120+3708+41000+5000+13000+23760+65136+15456+15456+154800+16685+5000+1780+268164</f>
        <v>1064166</v>
      </c>
      <c r="D75" s="9">
        <f>50000</f>
        <v>50000</v>
      </c>
      <c r="E75" s="8">
        <f t="shared" ref="E75:E81" si="14">C75+D75</f>
        <v>1114166</v>
      </c>
    </row>
    <row r="76" spans="1:5" ht="24.75" customHeight="1" x14ac:dyDescent="0.3">
      <c r="A76" s="23" t="s">
        <v>157</v>
      </c>
      <c r="B76" s="24" t="s">
        <v>139</v>
      </c>
      <c r="C76" s="9">
        <v>96854</v>
      </c>
      <c r="D76" s="9"/>
      <c r="E76" s="8">
        <f t="shared" si="14"/>
        <v>96854</v>
      </c>
    </row>
    <row r="77" spans="1:5" ht="41.25" customHeight="1" x14ac:dyDescent="0.3">
      <c r="A77" s="23" t="s">
        <v>158</v>
      </c>
      <c r="B77" s="24" t="s">
        <v>139</v>
      </c>
      <c r="C77" s="9">
        <v>3480</v>
      </c>
      <c r="D77" s="9"/>
      <c r="E77" s="8">
        <f t="shared" si="14"/>
        <v>3480</v>
      </c>
    </row>
    <row r="78" spans="1:5" ht="41.25" customHeight="1" x14ac:dyDescent="0.3">
      <c r="A78" s="23" t="s">
        <v>159</v>
      </c>
      <c r="B78" s="24" t="s">
        <v>139</v>
      </c>
      <c r="C78" s="9">
        <v>3406</v>
      </c>
      <c r="D78" s="9"/>
      <c r="E78" s="8">
        <f t="shared" si="14"/>
        <v>3406</v>
      </c>
    </row>
    <row r="79" spans="1:5" ht="41.25" customHeight="1" x14ac:dyDescent="0.3">
      <c r="A79" s="23" t="s">
        <v>161</v>
      </c>
      <c r="B79" s="24" t="s">
        <v>139</v>
      </c>
      <c r="C79" s="9">
        <v>124600</v>
      </c>
      <c r="D79" s="9"/>
      <c r="E79" s="8">
        <f t="shared" si="14"/>
        <v>124600</v>
      </c>
    </row>
    <row r="80" spans="1:5" ht="24.75" customHeight="1" x14ac:dyDescent="0.3">
      <c r="A80" s="23" t="s">
        <v>156</v>
      </c>
      <c r="B80" s="24" t="s">
        <v>139</v>
      </c>
      <c r="C80" s="9">
        <v>4115</v>
      </c>
      <c r="D80" s="9"/>
      <c r="E80" s="8">
        <f t="shared" si="14"/>
        <v>4115</v>
      </c>
    </row>
    <row r="81" spans="1:5" ht="24.75" customHeight="1" x14ac:dyDescent="0.3">
      <c r="A81" s="23" t="s">
        <v>160</v>
      </c>
      <c r="B81" s="24" t="s">
        <v>139</v>
      </c>
      <c r="C81" s="9">
        <v>9085</v>
      </c>
      <c r="D81" s="9"/>
      <c r="E81" s="8">
        <f t="shared" si="14"/>
        <v>9085</v>
      </c>
    </row>
    <row r="82" spans="1:5" ht="54" customHeight="1" x14ac:dyDescent="0.3">
      <c r="A82" s="23" t="s">
        <v>91</v>
      </c>
      <c r="B82" s="24" t="s">
        <v>151</v>
      </c>
      <c r="C82" s="9">
        <f>33003+13000+1742+11311+23120+14015+4200+8650</f>
        <v>109041</v>
      </c>
      <c r="D82" s="9">
        <f>207000+256500+588302+7865+39323</f>
        <v>1098990</v>
      </c>
      <c r="E82" s="8">
        <f>C82+D82</f>
        <v>1208031</v>
      </c>
    </row>
    <row r="83" spans="1:5" ht="35.25" customHeight="1" x14ac:dyDescent="0.3">
      <c r="A83" s="23" t="s">
        <v>92</v>
      </c>
      <c r="B83" s="24" t="s">
        <v>152</v>
      </c>
      <c r="C83" s="9">
        <v>6397399</v>
      </c>
      <c r="D83" s="9">
        <v>198626</v>
      </c>
      <c r="E83" s="8">
        <f>C83+D83</f>
        <v>6596025</v>
      </c>
    </row>
    <row r="84" spans="1:5" ht="15" customHeight="1" x14ac:dyDescent="0.3">
      <c r="A84" s="20" t="s">
        <v>93</v>
      </c>
      <c r="B84" s="21" t="s">
        <v>94</v>
      </c>
      <c r="C84" s="9">
        <f>C85</f>
        <v>381433</v>
      </c>
      <c r="D84" s="9">
        <f>D85</f>
        <v>0</v>
      </c>
      <c r="E84" s="8">
        <f t="shared" ref="E84" si="15">E85</f>
        <v>381433</v>
      </c>
    </row>
    <row r="85" spans="1:5" ht="15" customHeight="1" x14ac:dyDescent="0.3">
      <c r="A85" s="20" t="s">
        <v>95</v>
      </c>
      <c r="B85" s="21" t="s">
        <v>96</v>
      </c>
      <c r="C85" s="9">
        <f>C86+C87</f>
        <v>381433</v>
      </c>
      <c r="D85" s="9">
        <f>D86+D87</f>
        <v>0</v>
      </c>
      <c r="E85" s="8">
        <f>E86+E87</f>
        <v>381433</v>
      </c>
    </row>
    <row r="86" spans="1:5" ht="15" customHeight="1" x14ac:dyDescent="0.3">
      <c r="A86" s="23" t="s">
        <v>97</v>
      </c>
      <c r="B86" s="24" t="s">
        <v>153</v>
      </c>
      <c r="C86" s="9">
        <v>206123</v>
      </c>
      <c r="D86" s="9"/>
      <c r="E86" s="8">
        <f>C86</f>
        <v>206123</v>
      </c>
    </row>
    <row r="87" spans="1:5" ht="15" customHeight="1" x14ac:dyDescent="0.3">
      <c r="A87" s="23" t="s">
        <v>98</v>
      </c>
      <c r="B87" s="24" t="s">
        <v>153</v>
      </c>
      <c r="C87" s="9">
        <f>14338+123450+23184+14338</f>
        <v>175310</v>
      </c>
      <c r="D87" s="9"/>
      <c r="E87" s="8">
        <f>C87</f>
        <v>175310</v>
      </c>
    </row>
    <row r="88" spans="1:5" s="22" customFormat="1" ht="15" customHeight="1" x14ac:dyDescent="0.3">
      <c r="A88" s="20" t="s">
        <v>99</v>
      </c>
      <c r="B88" s="21" t="s">
        <v>100</v>
      </c>
      <c r="C88" s="9">
        <f>C89+C104</f>
        <v>4147577</v>
      </c>
      <c r="D88" s="9">
        <f>D89+D104</f>
        <v>0</v>
      </c>
      <c r="E88" s="10">
        <f>E89+E104</f>
        <v>4147577</v>
      </c>
    </row>
    <row r="89" spans="1:5" s="22" customFormat="1" ht="37.5" customHeight="1" x14ac:dyDescent="0.3">
      <c r="A89" s="20" t="s">
        <v>101</v>
      </c>
      <c r="B89" s="21" t="s">
        <v>102</v>
      </c>
      <c r="C89" s="9">
        <f>C90+C91+C92+C97</f>
        <v>3638581</v>
      </c>
      <c r="D89" s="9">
        <f>D90+D91+D92+D97</f>
        <v>0</v>
      </c>
      <c r="E89" s="8">
        <f>E90+E91+E92+E97</f>
        <v>3638581</v>
      </c>
    </row>
    <row r="90" spans="1:5" ht="15" customHeight="1" x14ac:dyDescent="0.3">
      <c r="A90" s="23" t="s">
        <v>103</v>
      </c>
      <c r="B90" s="27" t="s">
        <v>104</v>
      </c>
      <c r="C90" s="9">
        <v>171643</v>
      </c>
      <c r="D90" s="9"/>
      <c r="E90" s="8">
        <f>C90</f>
        <v>171643</v>
      </c>
    </row>
    <row r="91" spans="1:5" ht="15" customHeight="1" x14ac:dyDescent="0.3">
      <c r="A91" s="23" t="s">
        <v>105</v>
      </c>
      <c r="B91" s="27" t="s">
        <v>106</v>
      </c>
      <c r="C91" s="9">
        <f>850+20</f>
        <v>870</v>
      </c>
      <c r="D91" s="9"/>
      <c r="E91" s="8">
        <f>C91</f>
        <v>870</v>
      </c>
    </row>
    <row r="92" spans="1:5" s="30" customFormat="1" ht="15" customHeight="1" x14ac:dyDescent="0.3">
      <c r="A92" s="28" t="s">
        <v>107</v>
      </c>
      <c r="B92" s="33" t="s">
        <v>108</v>
      </c>
      <c r="C92" s="9">
        <f>C93+C94+C96+C95</f>
        <v>459514</v>
      </c>
      <c r="D92" s="9">
        <f>D93+D94+D96+D95</f>
        <v>0</v>
      </c>
      <c r="E92" s="8">
        <f t="shared" ref="E92" si="16">E93+E94+E96+E95</f>
        <v>459514</v>
      </c>
    </row>
    <row r="93" spans="1:5" ht="15" customHeight="1" x14ac:dyDescent="0.3">
      <c r="A93" s="23" t="s">
        <v>109</v>
      </c>
      <c r="B93" s="27" t="s">
        <v>131</v>
      </c>
      <c r="C93" s="9">
        <v>119342</v>
      </c>
      <c r="D93" s="9"/>
      <c r="E93" s="8">
        <f>C93</f>
        <v>119342</v>
      </c>
    </row>
    <row r="94" spans="1:5" ht="15" customHeight="1" x14ac:dyDescent="0.3">
      <c r="A94" s="23" t="s">
        <v>110</v>
      </c>
      <c r="B94" s="27" t="s">
        <v>132</v>
      </c>
      <c r="C94" s="9">
        <f>1500+300+2100+2170+270+100+800+396</f>
        <v>7636</v>
      </c>
      <c r="D94" s="9"/>
      <c r="E94" s="8">
        <f>C94</f>
        <v>7636</v>
      </c>
    </row>
    <row r="95" spans="1:5" ht="15" customHeight="1" x14ac:dyDescent="0.3">
      <c r="A95" s="23" t="s">
        <v>111</v>
      </c>
      <c r="B95" s="27" t="s">
        <v>133</v>
      </c>
      <c r="C95" s="9">
        <v>301945</v>
      </c>
      <c r="D95" s="9"/>
      <c r="E95" s="8">
        <f>C95</f>
        <v>301945</v>
      </c>
    </row>
    <row r="96" spans="1:5" ht="15" customHeight="1" x14ac:dyDescent="0.3">
      <c r="A96" s="23" t="s">
        <v>165</v>
      </c>
      <c r="B96" s="27" t="s">
        <v>134</v>
      </c>
      <c r="C96" s="9">
        <v>30591</v>
      </c>
      <c r="D96" s="9"/>
      <c r="E96" s="8">
        <f>C96</f>
        <v>30591</v>
      </c>
    </row>
    <row r="97" spans="1:5" s="30" customFormat="1" ht="15" customHeight="1" x14ac:dyDescent="0.3">
      <c r="A97" s="28" t="s">
        <v>112</v>
      </c>
      <c r="B97" s="33" t="s">
        <v>113</v>
      </c>
      <c r="C97" s="9">
        <f>SUM(C98:C103)</f>
        <v>3006554</v>
      </c>
      <c r="D97" s="9">
        <f>SUM(D98:D103)</f>
        <v>0</v>
      </c>
      <c r="E97" s="8">
        <f>SUM(E98:E103)</f>
        <v>3006554</v>
      </c>
    </row>
    <row r="98" spans="1:5" s="34" customFormat="1" ht="15" customHeight="1" x14ac:dyDescent="0.3">
      <c r="A98" s="23" t="s">
        <v>114</v>
      </c>
      <c r="B98" s="26" t="s">
        <v>115</v>
      </c>
      <c r="C98" s="9">
        <f>206298+109200+623520+109800</f>
        <v>1048818</v>
      </c>
      <c r="D98" s="9"/>
      <c r="E98" s="10">
        <f t="shared" ref="E98:E102" si="17">C98</f>
        <v>1048818</v>
      </c>
    </row>
    <row r="99" spans="1:5" s="34" customFormat="1" ht="29.4" customHeight="1" x14ac:dyDescent="0.3">
      <c r="A99" s="23" t="s">
        <v>116</v>
      </c>
      <c r="B99" s="26" t="s">
        <v>117</v>
      </c>
      <c r="C99" s="9">
        <f>20+200+51+70+60+25+25</f>
        <v>451</v>
      </c>
      <c r="D99" s="9"/>
      <c r="E99" s="10">
        <f t="shared" si="17"/>
        <v>451</v>
      </c>
    </row>
    <row r="100" spans="1:5" s="34" customFormat="1" ht="15" customHeight="1" x14ac:dyDescent="0.3">
      <c r="A100" s="23" t="s">
        <v>118</v>
      </c>
      <c r="B100" s="26" t="s">
        <v>119</v>
      </c>
      <c r="C100" s="9">
        <v>50887</v>
      </c>
      <c r="D100" s="9"/>
      <c r="E100" s="10">
        <f>C100+D100</f>
        <v>50887</v>
      </c>
    </row>
    <row r="101" spans="1:5" s="34" customFormat="1" ht="15" customHeight="1" x14ac:dyDescent="0.3">
      <c r="A101" s="23" t="s">
        <v>120</v>
      </c>
      <c r="B101" s="26" t="s">
        <v>121</v>
      </c>
      <c r="C101" s="9">
        <v>1641479</v>
      </c>
      <c r="D101" s="9"/>
      <c r="E101" s="10">
        <f>C101+D101</f>
        <v>1641479</v>
      </c>
    </row>
    <row r="102" spans="1:5" s="34" customFormat="1" ht="15" customHeight="1" x14ac:dyDescent="0.3">
      <c r="A102" s="23" t="s">
        <v>122</v>
      </c>
      <c r="B102" s="26" t="s">
        <v>123</v>
      </c>
      <c r="C102" s="9">
        <v>3790</v>
      </c>
      <c r="D102" s="9"/>
      <c r="E102" s="10">
        <f t="shared" si="17"/>
        <v>3790</v>
      </c>
    </row>
    <row r="103" spans="1:5" s="34" customFormat="1" ht="15" customHeight="1" x14ac:dyDescent="0.3">
      <c r="A103" s="23" t="s">
        <v>124</v>
      </c>
      <c r="B103" s="26" t="s">
        <v>125</v>
      </c>
      <c r="C103" s="9">
        <v>261129</v>
      </c>
      <c r="D103" s="9"/>
      <c r="E103" s="10">
        <f>C103+D103</f>
        <v>261129</v>
      </c>
    </row>
    <row r="104" spans="1:5" s="22" customFormat="1" ht="33" customHeight="1" x14ac:dyDescent="0.3">
      <c r="A104" s="20" t="s">
        <v>126</v>
      </c>
      <c r="B104" s="21" t="s">
        <v>127</v>
      </c>
      <c r="C104" s="9">
        <f>C105</f>
        <v>508996</v>
      </c>
      <c r="D104" s="9">
        <f>D105</f>
        <v>0</v>
      </c>
      <c r="E104" s="8">
        <f t="shared" ref="E104" si="18">E105</f>
        <v>508996</v>
      </c>
    </row>
    <row r="105" spans="1:5" ht="15" customHeight="1" x14ac:dyDescent="0.3">
      <c r="A105" s="23" t="s">
        <v>128</v>
      </c>
      <c r="B105" s="24" t="s">
        <v>129</v>
      </c>
      <c r="C105" s="9">
        <f>8116+100+30+30+720+500000</f>
        <v>508996</v>
      </c>
      <c r="D105" s="9"/>
      <c r="E105" s="8">
        <f>C105</f>
        <v>508996</v>
      </c>
    </row>
    <row r="106" spans="1:5" ht="15" customHeight="1" x14ac:dyDescent="0.3"/>
    <row r="107" spans="1:5" ht="15.6" x14ac:dyDescent="0.3">
      <c r="A107" s="35" t="s">
        <v>172</v>
      </c>
      <c r="D107" s="11" t="s">
        <v>173</v>
      </c>
    </row>
  </sheetData>
  <mergeCells count="1">
    <mergeCell ref="A11:C11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Julija</cp:lastModifiedBy>
  <cp:lastPrinted>2022-10-20T08:06:57Z</cp:lastPrinted>
  <dcterms:created xsi:type="dcterms:W3CDTF">2021-07-28T13:34:03Z</dcterms:created>
  <dcterms:modified xsi:type="dcterms:W3CDTF">2022-11-02T13:47:31Z</dcterms:modified>
  <cp:category/>
</cp:coreProperties>
</file>