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Iluta Mezule\Desktop\domessede29\"/>
    </mc:Choice>
  </mc:AlternateContent>
  <xr:revisionPtr revIDLastSave="0" documentId="8_{8261E9FF-E9FA-447A-85AD-E2EA664A8EF1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1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E93" i="1"/>
  <c r="E92" i="1" s="1"/>
  <c r="D93" i="1"/>
  <c r="D92" i="1" s="1"/>
  <c r="C92" i="1"/>
  <c r="E91" i="1"/>
  <c r="E90" i="1"/>
  <c r="E89" i="1"/>
  <c r="D89" i="1"/>
  <c r="D87" i="1" s="1"/>
  <c r="D86" i="1" s="1"/>
  <c r="C89" i="1"/>
  <c r="C87" i="1" s="1"/>
  <c r="C86" i="1" s="1"/>
  <c r="E88" i="1"/>
  <c r="E87" i="1" s="1"/>
  <c r="E86" i="1" s="1"/>
  <c r="E83" i="1"/>
  <c r="E82" i="1"/>
  <c r="D81" i="1"/>
  <c r="E81" i="1" s="1"/>
  <c r="E80" i="1" s="1"/>
  <c r="D80" i="1"/>
  <c r="C80" i="1"/>
  <c r="E79" i="1"/>
  <c r="E78" i="1"/>
  <c r="D77" i="1"/>
  <c r="E77" i="1" s="1"/>
  <c r="E76" i="1" s="1"/>
  <c r="D76" i="1"/>
  <c r="C76" i="1"/>
  <c r="E75" i="1"/>
  <c r="D75" i="1"/>
  <c r="D74" i="1"/>
  <c r="E74" i="1" s="1"/>
  <c r="E73" i="1" s="1"/>
  <c r="D73" i="1"/>
  <c r="C73" i="1"/>
  <c r="E72" i="1"/>
  <c r="E71" i="1" s="1"/>
  <c r="D71" i="1"/>
  <c r="C71" i="1"/>
  <c r="D70" i="1"/>
  <c r="E70" i="1" s="1"/>
  <c r="E69" i="1" s="1"/>
  <c r="D69" i="1"/>
  <c r="C69" i="1"/>
  <c r="C59" i="1" s="1"/>
  <c r="E68" i="1"/>
  <c r="D67" i="1"/>
  <c r="E67" i="1" s="1"/>
  <c r="D66" i="1"/>
  <c r="E66" i="1" s="1"/>
  <c r="D65" i="1"/>
  <c r="D63" i="1" s="1"/>
  <c r="E64" i="1"/>
  <c r="D64" i="1"/>
  <c r="C63" i="1"/>
  <c r="D62" i="1"/>
  <c r="E62" i="1" s="1"/>
  <c r="D61" i="1"/>
  <c r="D60" i="1" s="1"/>
  <c r="D59" i="1" s="1"/>
  <c r="C60" i="1"/>
  <c r="E58" i="1"/>
  <c r="E57" i="1"/>
  <c r="E56" i="1"/>
  <c r="E55" i="1"/>
  <c r="E54" i="1"/>
  <c r="E53" i="1"/>
  <c r="E52" i="1"/>
  <c r="E51" i="1"/>
  <c r="E50" i="1"/>
  <c r="E49" i="1"/>
  <c r="E48" i="1" s="1"/>
  <c r="D49" i="1"/>
  <c r="C49" i="1"/>
  <c r="D48" i="1"/>
  <c r="C48" i="1"/>
  <c r="E47" i="1"/>
  <c r="E46" i="1"/>
  <c r="E45" i="1"/>
  <c r="E44" i="1" s="1"/>
  <c r="D44" i="1"/>
  <c r="C44" i="1"/>
  <c r="E43" i="1"/>
  <c r="E42" i="1"/>
  <c r="C42" i="1"/>
  <c r="D41" i="1"/>
  <c r="D40" i="1" s="1"/>
  <c r="C40" i="1"/>
  <c r="E39" i="1"/>
  <c r="E38" i="1"/>
  <c r="D38" i="1"/>
  <c r="C38" i="1"/>
  <c r="E37" i="1"/>
  <c r="E36" i="1"/>
  <c r="E33" i="1" s="1"/>
  <c r="E35" i="1"/>
  <c r="E34" i="1"/>
  <c r="D33" i="1"/>
  <c r="C33" i="1"/>
  <c r="E32" i="1"/>
  <c r="E31" i="1"/>
  <c r="E30" i="1"/>
  <c r="D30" i="1"/>
  <c r="C30" i="1"/>
  <c r="E29" i="1"/>
  <c r="E28" i="1"/>
  <c r="D28" i="1"/>
  <c r="C28" i="1"/>
  <c r="E27" i="1"/>
  <c r="E26" i="1"/>
  <c r="E25" i="1" s="1"/>
  <c r="D25" i="1"/>
  <c r="C25" i="1"/>
  <c r="E24" i="1"/>
  <c r="E23" i="1" s="1"/>
  <c r="D23" i="1"/>
  <c r="C23" i="1"/>
  <c r="E22" i="1"/>
  <c r="E21" i="1" s="1"/>
  <c r="D21" i="1"/>
  <c r="C21" i="1"/>
  <c r="E20" i="1"/>
  <c r="E19" i="1"/>
  <c r="D19" i="1"/>
  <c r="C19" i="1"/>
  <c r="C16" i="1" s="1"/>
  <c r="C85" i="1" s="1"/>
  <c r="E18" i="1"/>
  <c r="E17" i="1" s="1"/>
  <c r="D17" i="1"/>
  <c r="C17" i="1"/>
  <c r="D16" i="1" l="1"/>
  <c r="D85" i="1" s="1"/>
  <c r="E41" i="1"/>
  <c r="E40" i="1" s="1"/>
  <c r="E16" i="1" s="1"/>
  <c r="E85" i="1" s="1"/>
  <c r="E61" i="1"/>
  <c r="E60" i="1" s="1"/>
  <c r="E65" i="1"/>
  <c r="E63" i="1" s="1"/>
  <c r="E59" i="1" l="1"/>
</calcChain>
</file>

<file path=xl/sharedStrings.xml><?xml version="1.0" encoding="utf-8"?>
<sst xmlns="http://schemas.openxmlformats.org/spreadsheetml/2006/main" count="167" uniqueCount="162">
  <si>
    <t>Balvu novada pašvaldības pamatbudžets 2021.gadam ( EUR)</t>
  </si>
  <si>
    <t>Rādītāju nosaukumi</t>
  </si>
  <si>
    <t>Budžeta kategoriju kodi</t>
  </si>
  <si>
    <t>I IEŅĒMUMI - kopā</t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</si>
  <si>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</si>
  <si>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</si>
  <si>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</si>
  <si>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</si>
  <si>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</si>
  <si>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</si>
  <si>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</si>
  <si>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</si>
  <si>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</si>
  <si>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</si>
  <si>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</si>
  <si>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</si>
  <si>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</si>
  <si>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</si>
  <si>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>Procentu ieņēmumi par depozītiem, kontu atlikumiem, valsts parāda vērtspapīriem un atlikto maksājumu</t>
  </si>
  <si>
    <t>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</si>
  <si>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</si>
  <si>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</si>
  <si>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</si>
  <si>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</si>
  <si>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</si>
  <si>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</si>
  <si>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</si>
  <si>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</si>
  <si>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</si>
  <si>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</si>
  <si>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</si>
  <si>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</si>
  <si>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</si>
  <si>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</si>
  <si>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</si>
  <si>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</si>
  <si>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</si>
  <si>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</si>
  <si>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</si>
  <si>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</si>
  <si>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pašvaldību kustamā īpašuma un mantas realizācijas</t>
  </si>
  <si>
    <t xml:space="preserve">  13.4.0.0.</t>
  </si>
  <si>
    <t>Ieņēmumi no valsts un pašvaldību īpašuma iznomāšanas</t>
  </si>
  <si>
    <t>13.5.0.0.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</si>
  <si>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</si>
  <si>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</si>
  <si>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</si>
  <si>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</si>
  <si>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</si>
  <si>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</si>
  <si>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</si>
  <si>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</si>
  <si>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</si>
  <si>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</si>
  <si>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</si>
  <si>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</si>
  <si>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Budžeta iestāžu ieņēmumi</t>
  </si>
  <si>
    <t>21.0.0.0.</t>
  </si>
  <si>
    <t xml:space="preserve">  Budžeta iestādes ieņēmumi no ārvalstu finanšu palīdzības</t>
  </si>
  <si>
    <t xml:space="preserve">  21.1.0.0.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</si>
  <si>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</si>
  <si>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</si>
  <si>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</si>
  <si>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</si>
  <si>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</si>
  <si>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</si>
  <si>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</si>
  <si>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</si>
  <si>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</si>
  <si>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</si>
  <si>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</si>
  <si>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</si>
  <si>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</si>
  <si>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</si>
  <si>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</si>
  <si>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</si>
  <si>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</si>
  <si>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</si>
  <si>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</si>
  <si>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</si>
  <si>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</si>
  <si>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</si>
  <si>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</si>
  <si>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</si>
  <si>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</si>
  <si>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</si>
  <si>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</si>
  <si>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</si>
  <si>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</si>
  <si>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</si>
  <si>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sociāla rakstura pabalsti un kompensācijas</t>
  </si>
  <si>
    <t xml:space="preserve">  1200</t>
  </si>
  <si>
    <t>Preces un pakalpojumi</t>
  </si>
  <si>
    <t>2000</t>
  </si>
  <si>
    <t xml:space="preserve">  Mācību, darba un dienesta komandējumi, dienesta,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</si>
  <si>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</si>
  <si>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</si>
  <si>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</si>
  <si>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</si>
  <si>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</si>
  <si>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</si>
  <si>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</si>
  <si>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</si>
  <si>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</si>
  <si>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</si>
  <si>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</si>
  <si>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nodibinājumiem, izņemot lauksaimniecības ražošanu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</si>
  <si>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</si>
  <si>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</si>
  <si>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</si>
  <si>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</si>
  <si>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</si>
  <si>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</si>
  <si>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</si>
  <si>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Nemateriālie ieguldījumi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</si>
  <si>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</si>
  <si>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</si>
  <si>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</si>
  <si>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</si>
  <si>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</si>
  <si>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Sociālie pabalsti natūrā</t>
  </si>
  <si>
    <t xml:space="preserve">  Pārējie klasifikācijā neminētie maksājumi iedzīvotājiem natūrā un kompensācijas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</si>
  <si>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</si>
  <si>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</si>
  <si>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</si>
  <si>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</si>
  <si>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 xml:space="preserve">  Pārējie valsts budžeta uzturēšanas izdevumu transferti citiem budžetiem</t>
  </si>
  <si>
    <t xml:space="preserve">  7400</t>
  </si>
  <si>
    <t xml:space="preserve">  Starptautiskā sadarbība</t>
  </si>
  <si>
    <t xml:space="preserve">  7700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</si>
  <si>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</si>
  <si>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</si>
  <si>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</si>
  <si>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</si>
  <si>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</si>
  <si>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</si>
  <si>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</si>
  <si>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</si>
  <si>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</si>
  <si>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</si>
  <si>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</si>
  <si>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</si>
  <si>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</si>
  <si>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</si>
  <si>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</si>
  <si>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</si>
  <si>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</si>
  <si>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</si>
  <si>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>Apstiprināts 2021. gadam (EUR)</t>
  </si>
  <si>
    <t>55654</t>
  </si>
  <si>
    <t>7122</t>
  </si>
  <si>
    <t xml:space="preserve">  Citi dažādi nenodokļu ieņēmumi</t>
  </si>
  <si>
    <t>12.3.0.0.</t>
  </si>
  <si>
    <t>Grozījumi (EUR)</t>
  </si>
  <si>
    <t>Kopā 2021.gadam (EUR)</t>
  </si>
  <si>
    <t>1.pielikums</t>
  </si>
  <si>
    <t>Balvu novada Domes</t>
  </si>
  <si>
    <t>"Par Balvu novada pašvaldības budžetu 2021.gadam""</t>
  </si>
  <si>
    <t>"Par Balvu novada pašvaldības 2021.gada budžetu"</t>
  </si>
  <si>
    <t>"Grozījumi 2021.gada 29.jūlija saistošajos noteikumos Nr.3/2021</t>
  </si>
  <si>
    <t>2021.gada 29.jūlija saistošajiem noteikumiem Nr.3/2021</t>
  </si>
  <si>
    <t>2021.gada 29.decembra saistošajiem noteikumiem Nr. __/2021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</si>
</sst>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0"/>
      <color rgb="FF7030A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NumberFormat="1" applyFont="1" applyFill="1" applyBorder="1" applyAlignment="1" applyProtection="1">
      <alignment horizontal="left" wrapText="1"/>
      <protection locked="0"/>
    </xf>
    <xf numFmtId="0" fontId="3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right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wrapText="1"/>
    </xf>
    <xf numFmtId="0" fontId="2" fillId="0" borderId="1" xfId="0" applyFont="1" applyBorder="1"/>
    <xf numFmtId="0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2" fillId="0" borderId="0" xfId="0" applyFont="1" applyFill="1" applyAlignme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2" fillId="0" borderId="1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36F2-9909-4CE0-90E2-BCCF4D5E0E5E}">
  <dimension ref="A1:N101"/>
  <sheetViews>
    <sheetView tabSelected="1" topLeftCell="A16" zoomScale="106" zoomScaleNormal="106" workbookViewId="0">
      <selection activeCell="A5" sqref="A5"/>
    </sheetView>
  </sheetViews>
  <sheetFormatPr defaultRowHeight="15" customHeight="1" x14ac:dyDescent="0.2"/>
  <cols>
    <col min="1" max="1" width="65.7109375" style="3" bestFit="1" customWidth="1"/>
    <col min="2" max="2" width="11.42578125" style="3" bestFit="1" customWidth="1"/>
    <col min="3" max="3" width="13.85546875" style="5" customWidth="1"/>
    <col min="4" max="4" width="11.7109375" style="3" customWidth="1"/>
    <col min="5" max="5" width="12.140625" style="3" customWidth="1"/>
    <col min="6" max="16384" width="9.140625" style="3"/>
  </cols>
  <sheetData>
    <row r="1" spans="1:14" customFormat="1" ht="15.75" x14ac:dyDescent="0.25">
      <c r="C1" s="35"/>
      <c r="D1" s="3"/>
      <c r="E1" s="37" t="s">
        <v>155</v>
      </c>
      <c r="F1" s="35"/>
      <c r="G1" s="35"/>
      <c r="H1" s="3"/>
      <c r="I1" s="3"/>
      <c r="J1" s="3"/>
      <c r="K1" s="3"/>
    </row>
    <row r="2" spans="1:14" customFormat="1" ht="15.75" x14ac:dyDescent="0.25">
      <c r="C2" s="5"/>
      <c r="D2" s="35"/>
      <c r="E2" s="35" t="s">
        <v>156</v>
      </c>
      <c r="F2" s="35"/>
      <c r="G2" s="35"/>
      <c r="H2" s="3"/>
      <c r="I2" s="3"/>
      <c r="J2" s="3"/>
      <c r="K2" s="3"/>
    </row>
    <row r="3" spans="1:14" customFormat="1" ht="15.75" x14ac:dyDescent="0.25">
      <c r="C3" s="5"/>
      <c r="D3" s="35"/>
      <c r="E3" s="35" t="s">
        <v>161</v>
      </c>
      <c r="F3" s="35"/>
      <c r="G3" s="35"/>
      <c r="H3" s="3"/>
      <c r="I3" s="3"/>
      <c r="J3" s="3"/>
      <c r="K3" s="3"/>
    </row>
    <row r="4" spans="1:14" customFormat="1" ht="15.75" x14ac:dyDescent="0.25">
      <c r="C4" s="5"/>
      <c r="D4" s="35"/>
      <c r="E4" s="35" t="s">
        <v>159</v>
      </c>
      <c r="F4" s="35"/>
      <c r="G4" s="35"/>
      <c r="H4" s="3"/>
      <c r="I4" s="3"/>
      <c r="J4" s="3"/>
      <c r="K4" s="3"/>
    </row>
    <row r="5" spans="1:14" customFormat="1" ht="15.75" x14ac:dyDescent="0.25">
      <c r="C5" s="5"/>
      <c r="D5" s="35"/>
      <c r="E5" s="35" t="s">
        <v>157</v>
      </c>
      <c r="F5" s="35"/>
      <c r="G5" s="35"/>
      <c r="H5" s="3"/>
      <c r="I5" s="3"/>
      <c r="J5" s="3"/>
      <c r="K5" s="3"/>
    </row>
    <row r="6" spans="1:14" customFormat="1" x14ac:dyDescent="0.25">
      <c r="H6" s="3"/>
      <c r="I6" s="3"/>
      <c r="J6" s="3"/>
      <c r="K6" s="3"/>
    </row>
    <row r="7" spans="1:14" customFormat="1" ht="17.25" x14ac:dyDescent="0.3">
      <c r="A7" s="40"/>
      <c r="B7" s="41"/>
      <c r="C7" s="36"/>
      <c r="D7" s="36"/>
      <c r="E7" s="37" t="s">
        <v>155</v>
      </c>
      <c r="H7" s="3"/>
      <c r="I7" s="3"/>
      <c r="J7" s="3"/>
      <c r="K7" s="3"/>
    </row>
    <row r="8" spans="1:14" customFormat="1" ht="17.25" x14ac:dyDescent="0.3">
      <c r="A8" s="40"/>
      <c r="B8" s="41"/>
      <c r="C8" s="36"/>
      <c r="D8" s="36"/>
      <c r="E8" s="35" t="s">
        <v>156</v>
      </c>
      <c r="H8" s="3"/>
      <c r="I8" s="3"/>
      <c r="J8" s="3"/>
      <c r="K8" s="3"/>
    </row>
    <row r="9" spans="1:14" customFormat="1" ht="16.5" x14ac:dyDescent="0.25">
      <c r="A9" s="40"/>
      <c r="C9" s="38"/>
      <c r="D9" s="38"/>
      <c r="E9" s="38" t="s">
        <v>160</v>
      </c>
      <c r="G9" s="39"/>
      <c r="H9" s="3"/>
      <c r="I9" s="3"/>
      <c r="J9" s="3"/>
      <c r="K9" s="3"/>
      <c r="L9" s="39"/>
      <c r="M9" s="39"/>
      <c r="N9" s="39"/>
    </row>
    <row r="10" spans="1:14" customFormat="1" ht="16.5" x14ac:dyDescent="0.25">
      <c r="A10" s="40"/>
      <c r="B10" s="42"/>
      <c r="C10" s="38"/>
      <c r="D10" s="38"/>
      <c r="E10" s="38" t="s">
        <v>158</v>
      </c>
      <c r="G10" s="39"/>
      <c r="H10" s="3"/>
      <c r="I10" s="3"/>
      <c r="J10" s="3"/>
      <c r="K10" s="3"/>
    </row>
    <row r="11" spans="1:14" ht="14.25" customHeight="1" x14ac:dyDescent="0.2">
      <c r="C11" s="3"/>
    </row>
    <row r="12" spans="1:14" ht="15" customHeight="1" x14ac:dyDescent="0.2">
      <c r="C12" s="3"/>
    </row>
    <row r="13" spans="1:14" ht="15" customHeight="1" x14ac:dyDescent="0.25">
      <c r="A13" s="1" t="s">
        <v>0</v>
      </c>
      <c r="B13" s="1"/>
      <c r="C13" s="1"/>
    </row>
    <row r="15" spans="1:14" ht="52.5" customHeight="1" x14ac:dyDescent="0.2">
      <c r="A15" s="9" t="s">
        <v>1</v>
      </c>
      <c r="B15" s="9" t="s">
        <v>2</v>
      </c>
      <c r="C15" s="10" t="s">
        <v>148</v>
      </c>
      <c r="D15" s="29" t="s">
        <v>153</v>
      </c>
      <c r="E15" s="29" t="s">
        <v>154</v>
      </c>
    </row>
    <row r="16" spans="1:14" ht="15" customHeight="1" x14ac:dyDescent="0.2">
      <c r="A16" s="11" t="s">
        <v>3</v>
      </c>
      <c r="B16" s="12"/>
      <c r="C16" s="22">
        <f>C17+C19+C21+C25+C28+C30+C33+C38+C40+C42+C44+C23</f>
        <v>31223379</v>
      </c>
      <c r="D16" s="22">
        <f t="shared" ref="D16" si="0">D17+D19+D21+D25+D28+D30+D33+D38+D40+D42+D44+D23</f>
        <v>738797</v>
      </c>
      <c r="E16" s="22">
        <f>E17+E19+E21+E25+E28+E30+E33+E38+E40+E42+E44+E23</f>
        <v>31962176</v>
      </c>
    </row>
    <row r="17" spans="1:5" s="4" customFormat="1" ht="31.5" customHeight="1" x14ac:dyDescent="0.2">
      <c r="A17" s="12" t="s">
        <v>4</v>
      </c>
      <c r="B17" s="12" t="s">
        <v>5</v>
      </c>
      <c r="C17" s="22">
        <f>C18</f>
        <v>7428285</v>
      </c>
      <c r="D17" s="22">
        <f t="shared" ref="D17:E17" si="1">D18</f>
        <v>0</v>
      </c>
      <c r="E17" s="22">
        <f t="shared" si="1"/>
        <v>7428285</v>
      </c>
    </row>
    <row r="18" spans="1:5" ht="24" customHeight="1" x14ac:dyDescent="0.2">
      <c r="A18" s="13" t="s">
        <v>6</v>
      </c>
      <c r="B18" s="13" t="s">
        <v>7</v>
      </c>
      <c r="C18" s="23">
        <v>7428285</v>
      </c>
      <c r="D18" s="30"/>
      <c r="E18" s="30">
        <f>C18+D18</f>
        <v>7428285</v>
      </c>
    </row>
    <row r="19" spans="1:5" ht="15" customHeight="1" x14ac:dyDescent="0.2">
      <c r="A19" s="14" t="s">
        <v>8</v>
      </c>
      <c r="B19" s="14" t="s">
        <v>9</v>
      </c>
      <c r="C19" s="24">
        <f>C20</f>
        <v>1082287</v>
      </c>
      <c r="D19" s="24">
        <f t="shared" ref="D19:E19" si="2">D20</f>
        <v>0</v>
      </c>
      <c r="E19" s="24">
        <f t="shared" si="2"/>
        <v>1082287</v>
      </c>
    </row>
    <row r="20" spans="1:5" ht="15" customHeight="1" x14ac:dyDescent="0.2">
      <c r="A20" s="15" t="s">
        <v>10</v>
      </c>
      <c r="B20" s="15" t="s">
        <v>11</v>
      </c>
      <c r="C20" s="25">
        <v>1082287</v>
      </c>
      <c r="D20" s="30"/>
      <c r="E20" s="30">
        <f>C20+D20</f>
        <v>1082287</v>
      </c>
    </row>
    <row r="21" spans="1:5" ht="15" customHeight="1" x14ac:dyDescent="0.2">
      <c r="A21" s="14" t="s">
        <v>12</v>
      </c>
      <c r="B21" s="14" t="s">
        <v>13</v>
      </c>
      <c r="C21" s="24" t="str">
        <f>C22</f>
        <v>55654</v>
      </c>
      <c r="D21" s="24">
        <f t="shared" ref="D21:E21" si="3">D22</f>
        <v>0</v>
      </c>
      <c r="E21" s="24">
        <f t="shared" si="3"/>
        <v>55654</v>
      </c>
    </row>
    <row r="22" spans="1:5" ht="15" customHeight="1" x14ac:dyDescent="0.2">
      <c r="A22" s="15" t="s">
        <v>14</v>
      </c>
      <c r="B22" s="15" t="s">
        <v>15</v>
      </c>
      <c r="C22" s="25" t="s">
        <v>149</v>
      </c>
      <c r="D22" s="30"/>
      <c r="E22" s="30">
        <f>C22+D22</f>
        <v>55654</v>
      </c>
    </row>
    <row r="23" spans="1:5" ht="15" customHeight="1" x14ac:dyDescent="0.2">
      <c r="A23" s="14" t="s">
        <v>16</v>
      </c>
      <c r="B23" s="14" t="s">
        <v>17</v>
      </c>
      <c r="C23" s="24" t="str">
        <f>C24</f>
        <v>7122</v>
      </c>
      <c r="D23" s="24">
        <f t="shared" ref="D23:E23" si="4">D24</f>
        <v>0</v>
      </c>
      <c r="E23" s="24">
        <f t="shared" si="4"/>
        <v>7122</v>
      </c>
    </row>
    <row r="24" spans="1:5" ht="30" customHeight="1" x14ac:dyDescent="0.2">
      <c r="A24" s="15" t="s">
        <v>18</v>
      </c>
      <c r="B24" s="16" t="s">
        <v>19</v>
      </c>
      <c r="C24" s="25" t="s">
        <v>150</v>
      </c>
      <c r="D24" s="30"/>
      <c r="E24" s="30">
        <f>C24+D24</f>
        <v>7122</v>
      </c>
    </row>
    <row r="25" spans="1:5" ht="15" customHeight="1" x14ac:dyDescent="0.2">
      <c r="A25" s="14" t="s">
        <v>20</v>
      </c>
      <c r="B25" s="14" t="s">
        <v>21</v>
      </c>
      <c r="C25" s="24">
        <f>C26+C27</f>
        <v>16126</v>
      </c>
      <c r="D25" s="24">
        <f t="shared" ref="D25:E25" si="5">D26+D27</f>
        <v>0</v>
      </c>
      <c r="E25" s="24">
        <f t="shared" si="5"/>
        <v>16126</v>
      </c>
    </row>
    <row r="26" spans="1:5" ht="15" customHeight="1" x14ac:dyDescent="0.2">
      <c r="A26" s="15" t="s">
        <v>22</v>
      </c>
      <c r="B26" s="15" t="s">
        <v>23</v>
      </c>
      <c r="C26" s="25">
        <v>11591</v>
      </c>
      <c r="D26" s="30"/>
      <c r="E26" s="30">
        <f>C26+D26</f>
        <v>11591</v>
      </c>
    </row>
    <row r="27" spans="1:5" ht="12.75" customHeight="1" x14ac:dyDescent="0.2">
      <c r="A27" s="15" t="s">
        <v>24</v>
      </c>
      <c r="B27" s="15" t="s">
        <v>25</v>
      </c>
      <c r="C27" s="25">
        <v>4535</v>
      </c>
      <c r="D27" s="30"/>
      <c r="E27" s="30">
        <f>C27+D27</f>
        <v>4535</v>
      </c>
    </row>
    <row r="28" spans="1:5" ht="24" customHeight="1" x14ac:dyDescent="0.2">
      <c r="A28" s="14" t="s">
        <v>26</v>
      </c>
      <c r="B28" s="14" t="s">
        <v>27</v>
      </c>
      <c r="C28" s="24">
        <f>C29</f>
        <v>3840</v>
      </c>
      <c r="D28" s="24">
        <f t="shared" ref="D28:E28" si="6">D29</f>
        <v>0</v>
      </c>
      <c r="E28" s="24">
        <f t="shared" si="6"/>
        <v>3840</v>
      </c>
    </row>
    <row r="29" spans="1:5" ht="15" customHeight="1" x14ac:dyDescent="0.2">
      <c r="A29" s="15" t="s">
        <v>28</v>
      </c>
      <c r="B29" s="15" t="s">
        <v>29</v>
      </c>
      <c r="C29" s="25">
        <v>3840</v>
      </c>
      <c r="D29" s="30"/>
      <c r="E29" s="30">
        <f>C29+D29</f>
        <v>3840</v>
      </c>
    </row>
    <row r="30" spans="1:5" ht="15" customHeight="1" x14ac:dyDescent="0.2">
      <c r="A30" s="14" t="s">
        <v>30</v>
      </c>
      <c r="B30" s="14" t="s">
        <v>31</v>
      </c>
      <c r="C30" s="24">
        <f>C31+C32</f>
        <v>37517</v>
      </c>
      <c r="D30" s="24">
        <f t="shared" ref="D30:E30" si="7">D31+D32</f>
        <v>112010</v>
      </c>
      <c r="E30" s="24">
        <f t="shared" si="7"/>
        <v>149527</v>
      </c>
    </row>
    <row r="31" spans="1:5" ht="15" customHeight="1" x14ac:dyDescent="0.2">
      <c r="A31" s="15" t="s">
        <v>32</v>
      </c>
      <c r="B31" s="15" t="s">
        <v>33</v>
      </c>
      <c r="C31" s="25">
        <v>64</v>
      </c>
      <c r="D31" s="30"/>
      <c r="E31" s="30">
        <f>C31+D31</f>
        <v>64</v>
      </c>
    </row>
    <row r="32" spans="1:5" ht="15" customHeight="1" x14ac:dyDescent="0.2">
      <c r="A32" s="28" t="s">
        <v>151</v>
      </c>
      <c r="B32" s="15" t="s">
        <v>152</v>
      </c>
      <c r="C32" s="25">
        <v>37453</v>
      </c>
      <c r="D32" s="30">
        <v>112010</v>
      </c>
      <c r="E32" s="30">
        <f>C32+D32</f>
        <v>149463</v>
      </c>
    </row>
    <row r="33" spans="1:5" ht="30.75" customHeight="1" x14ac:dyDescent="0.2">
      <c r="A33" s="14" t="s">
        <v>34</v>
      </c>
      <c r="B33" s="14" t="s">
        <v>35</v>
      </c>
      <c r="C33" s="24">
        <f>C34+C35+C36+C37</f>
        <v>588576</v>
      </c>
      <c r="D33" s="24">
        <f t="shared" ref="D33:E33" si="8">D34+D35+D36+D37</f>
        <v>-50000</v>
      </c>
      <c r="E33" s="24">
        <f t="shared" si="8"/>
        <v>538576</v>
      </c>
    </row>
    <row r="34" spans="1:5" ht="15" customHeight="1" x14ac:dyDescent="0.2">
      <c r="A34" s="15" t="s">
        <v>36</v>
      </c>
      <c r="B34" s="17" t="s">
        <v>37</v>
      </c>
      <c r="C34" s="25">
        <v>24382</v>
      </c>
      <c r="D34" s="30"/>
      <c r="E34" s="30">
        <f>C34+D34</f>
        <v>24382</v>
      </c>
    </row>
    <row r="35" spans="1:5" ht="15" customHeight="1" x14ac:dyDescent="0.2">
      <c r="A35" s="15" t="s">
        <v>38</v>
      </c>
      <c r="B35" s="17" t="s">
        <v>39</v>
      </c>
      <c r="C35" s="25">
        <v>552904</v>
      </c>
      <c r="D35" s="30">
        <v>-50000</v>
      </c>
      <c r="E35" s="30">
        <f t="shared" ref="E35:E37" si="9">C35+D35</f>
        <v>502904</v>
      </c>
    </row>
    <row r="36" spans="1:5" ht="27" customHeight="1" x14ac:dyDescent="0.2">
      <c r="A36" s="15" t="s">
        <v>40</v>
      </c>
      <c r="B36" s="17" t="s">
        <v>41</v>
      </c>
      <c r="C36" s="25">
        <v>1578</v>
      </c>
      <c r="D36" s="30"/>
      <c r="E36" s="30">
        <f t="shared" si="9"/>
        <v>1578</v>
      </c>
    </row>
    <row r="37" spans="1:5" ht="24.75" customHeight="1" x14ac:dyDescent="0.2">
      <c r="A37" s="15" t="s">
        <v>42</v>
      </c>
      <c r="B37" s="17" t="s">
        <v>43</v>
      </c>
      <c r="C37" s="25">
        <v>9712</v>
      </c>
      <c r="D37" s="30"/>
      <c r="E37" s="30">
        <f t="shared" si="9"/>
        <v>9712</v>
      </c>
    </row>
    <row r="38" spans="1:5" ht="31.5" customHeight="1" x14ac:dyDescent="0.2">
      <c r="A38" s="14" t="s">
        <v>44</v>
      </c>
      <c r="B38" s="14" t="s">
        <v>45</v>
      </c>
      <c r="C38" s="24">
        <f>C39</f>
        <v>199437</v>
      </c>
      <c r="D38" s="24">
        <f t="shared" ref="D38:E38" si="10">D39</f>
        <v>0</v>
      </c>
      <c r="E38" s="24">
        <f t="shared" si="10"/>
        <v>199437</v>
      </c>
    </row>
    <row r="39" spans="1:5" ht="15" customHeight="1" x14ac:dyDescent="0.2">
      <c r="A39" s="15" t="s">
        <v>46</v>
      </c>
      <c r="B39" s="15" t="s">
        <v>47</v>
      </c>
      <c r="C39" s="25">
        <v>199437</v>
      </c>
      <c r="D39" s="30"/>
      <c r="E39" s="30">
        <f>C39+D39</f>
        <v>199437</v>
      </c>
    </row>
    <row r="40" spans="1:5" ht="15" customHeight="1" x14ac:dyDescent="0.2">
      <c r="A40" s="14" t="s">
        <v>48</v>
      </c>
      <c r="B40" s="14" t="s">
        <v>49</v>
      </c>
      <c r="C40" s="24">
        <f>C41</f>
        <v>17642950</v>
      </c>
      <c r="D40" s="24">
        <f>D41</f>
        <v>666352</v>
      </c>
      <c r="E40" s="24">
        <f>E41</f>
        <v>18309302</v>
      </c>
    </row>
    <row r="41" spans="1:5" ht="15" customHeight="1" x14ac:dyDescent="0.2">
      <c r="A41" s="15" t="s">
        <v>50</v>
      </c>
      <c r="B41" s="15" t="s">
        <v>51</v>
      </c>
      <c r="C41" s="25">
        <v>17642950</v>
      </c>
      <c r="D41" s="30">
        <f>25343+157000+5000+8000+40328+12868+7200+7436+2146+13635+351198+19696+10000+6502</f>
        <v>666352</v>
      </c>
      <c r="E41" s="30">
        <f>C41+D41</f>
        <v>18309302</v>
      </c>
    </row>
    <row r="42" spans="1:5" ht="24.75" customHeight="1" x14ac:dyDescent="0.2">
      <c r="A42" s="14" t="s">
        <v>52</v>
      </c>
      <c r="B42" s="14" t="s">
        <v>53</v>
      </c>
      <c r="C42" s="24">
        <f>C43</f>
        <v>779637</v>
      </c>
      <c r="D42" s="24">
        <v>0</v>
      </c>
      <c r="E42" s="24">
        <f t="shared" ref="E42" si="11">E43</f>
        <v>779637</v>
      </c>
    </row>
    <row r="43" spans="1:5" ht="25.5" customHeight="1" x14ac:dyDescent="0.2">
      <c r="A43" s="15" t="s">
        <v>54</v>
      </c>
      <c r="B43" s="15" t="s">
        <v>55</v>
      </c>
      <c r="C43" s="25">
        <v>779637</v>
      </c>
      <c r="D43" s="30"/>
      <c r="E43" s="30">
        <f>C43+D43</f>
        <v>779637</v>
      </c>
    </row>
    <row r="44" spans="1:5" ht="15" customHeight="1" x14ac:dyDescent="0.2">
      <c r="A44" s="14" t="s">
        <v>56</v>
      </c>
      <c r="B44" s="14" t="s">
        <v>57</v>
      </c>
      <c r="C44" s="24">
        <f>SUM(C45:C47)</f>
        <v>3381948</v>
      </c>
      <c r="D44" s="24">
        <f t="shared" ref="D44:E44" si="12">SUM(D45:D47)</f>
        <v>10435</v>
      </c>
      <c r="E44" s="24">
        <f t="shared" si="12"/>
        <v>3392383</v>
      </c>
    </row>
    <row r="45" spans="1:5" ht="15" customHeight="1" x14ac:dyDescent="0.2">
      <c r="A45" s="15" t="s">
        <v>58</v>
      </c>
      <c r="B45" s="15" t="s">
        <v>59</v>
      </c>
      <c r="C45" s="25">
        <v>26454</v>
      </c>
      <c r="D45" s="30"/>
      <c r="E45" s="30">
        <f>C45+D45</f>
        <v>26454</v>
      </c>
    </row>
    <row r="46" spans="1:5" ht="34.5" customHeight="1" x14ac:dyDescent="0.2">
      <c r="A46" s="15" t="s">
        <v>60</v>
      </c>
      <c r="B46" s="15" t="s">
        <v>61</v>
      </c>
      <c r="C46" s="25">
        <v>3305520</v>
      </c>
      <c r="D46" s="30">
        <v>10435</v>
      </c>
      <c r="E46" s="30">
        <f t="shared" ref="E46:E47" si="13">C46+D46</f>
        <v>3315955</v>
      </c>
    </row>
    <row r="47" spans="1:5" ht="28.5" customHeight="1" x14ac:dyDescent="0.2">
      <c r="A47" s="15" t="s">
        <v>62</v>
      </c>
      <c r="B47" s="15" t="s">
        <v>63</v>
      </c>
      <c r="C47" s="25">
        <v>49974</v>
      </c>
      <c r="D47" s="30"/>
      <c r="E47" s="30">
        <f t="shared" si="13"/>
        <v>49974</v>
      </c>
    </row>
    <row r="48" spans="1:5" ht="15" customHeight="1" x14ac:dyDescent="0.2">
      <c r="A48" s="18" t="s">
        <v>64</v>
      </c>
      <c r="B48" s="14" t="s">
        <v>65</v>
      </c>
      <c r="C48" s="26">
        <f>C49</f>
        <v>37767278</v>
      </c>
      <c r="D48" s="26">
        <f t="shared" ref="D48:E48" si="14">D49</f>
        <v>1384094</v>
      </c>
      <c r="E48" s="26">
        <f t="shared" si="14"/>
        <v>39151372</v>
      </c>
    </row>
    <row r="49" spans="1:5" ht="25.5" customHeight="1" x14ac:dyDescent="0.2">
      <c r="A49" s="19" t="s">
        <v>66</v>
      </c>
      <c r="B49" s="20"/>
      <c r="C49" s="26">
        <f>SUM(C50:C58)</f>
        <v>37767278</v>
      </c>
      <c r="D49" s="26">
        <f t="shared" ref="D49:E49" si="15">SUM(D50:D58)</f>
        <v>1384094</v>
      </c>
      <c r="E49" s="26">
        <f t="shared" si="15"/>
        <v>39151372</v>
      </c>
    </row>
    <row r="50" spans="1:5" ht="25.5" customHeight="1" x14ac:dyDescent="0.2">
      <c r="A50" s="14" t="s">
        <v>67</v>
      </c>
      <c r="B50" s="14" t="s">
        <v>68</v>
      </c>
      <c r="C50" s="26">
        <v>3608019</v>
      </c>
      <c r="D50" s="30">
        <v>29362</v>
      </c>
      <c r="E50" s="31">
        <f>C50+D50</f>
        <v>3637381</v>
      </c>
    </row>
    <row r="51" spans="1:5" ht="15" customHeight="1" x14ac:dyDescent="0.2">
      <c r="A51" s="14" t="s">
        <v>69</v>
      </c>
      <c r="B51" s="14" t="s">
        <v>70</v>
      </c>
      <c r="C51" s="26">
        <v>316981</v>
      </c>
      <c r="D51" s="30">
        <v>0</v>
      </c>
      <c r="E51" s="31">
        <f t="shared" ref="E51:E57" si="16">C51+D51</f>
        <v>316981</v>
      </c>
    </row>
    <row r="52" spans="1:5" ht="15" customHeight="1" x14ac:dyDescent="0.2">
      <c r="A52" s="14" t="s">
        <v>71</v>
      </c>
      <c r="B52" s="14" t="s">
        <v>72</v>
      </c>
      <c r="C52" s="26">
        <v>8582881</v>
      </c>
      <c r="D52" s="30">
        <v>476238</v>
      </c>
      <c r="E52" s="31">
        <f t="shared" si="16"/>
        <v>9059119</v>
      </c>
    </row>
    <row r="53" spans="1:5" ht="20.100000000000001" customHeight="1" x14ac:dyDescent="0.2">
      <c r="A53" s="14" t="s">
        <v>73</v>
      </c>
      <c r="B53" s="14" t="s">
        <v>74</v>
      </c>
      <c r="C53" s="26">
        <v>1022390</v>
      </c>
      <c r="D53" s="30">
        <v>363273</v>
      </c>
      <c r="E53" s="31">
        <f t="shared" si="16"/>
        <v>1385663</v>
      </c>
    </row>
    <row r="54" spans="1:5" ht="15" customHeight="1" x14ac:dyDescent="0.2">
      <c r="A54" s="14" t="s">
        <v>75</v>
      </c>
      <c r="B54" s="14" t="s">
        <v>76</v>
      </c>
      <c r="C54" s="26">
        <v>3943174</v>
      </c>
      <c r="D54" s="30">
        <v>957</v>
      </c>
      <c r="E54" s="31">
        <f t="shared" si="16"/>
        <v>3944131</v>
      </c>
    </row>
    <row r="55" spans="1:5" ht="15" customHeight="1" x14ac:dyDescent="0.2">
      <c r="A55" s="14" t="s">
        <v>77</v>
      </c>
      <c r="B55" s="14" t="s">
        <v>78</v>
      </c>
      <c r="C55" s="26">
        <v>209649</v>
      </c>
      <c r="D55" s="30">
        <v>175</v>
      </c>
      <c r="E55" s="31">
        <f t="shared" si="16"/>
        <v>209824</v>
      </c>
    </row>
    <row r="56" spans="1:5" ht="15" customHeight="1" x14ac:dyDescent="0.2">
      <c r="A56" s="14" t="s">
        <v>79</v>
      </c>
      <c r="B56" s="14" t="s">
        <v>80</v>
      </c>
      <c r="C56" s="26">
        <v>2533541</v>
      </c>
      <c r="D56" s="30">
        <v>408440</v>
      </c>
      <c r="E56" s="31">
        <f t="shared" si="16"/>
        <v>2941981</v>
      </c>
    </row>
    <row r="57" spans="1:5" ht="15" customHeight="1" x14ac:dyDescent="0.2">
      <c r="A57" s="14" t="s">
        <v>81</v>
      </c>
      <c r="B57" s="14" t="s">
        <v>82</v>
      </c>
      <c r="C57" s="26">
        <v>13058462</v>
      </c>
      <c r="D57" s="30">
        <v>53911</v>
      </c>
      <c r="E57" s="31">
        <f t="shared" si="16"/>
        <v>13112373</v>
      </c>
    </row>
    <row r="58" spans="1:5" ht="15" customHeight="1" x14ac:dyDescent="0.2">
      <c r="A58" s="14" t="s">
        <v>83</v>
      </c>
      <c r="B58" s="14" t="s">
        <v>84</v>
      </c>
      <c r="C58" s="26">
        <v>4492181</v>
      </c>
      <c r="D58" s="30">
        <v>51738</v>
      </c>
      <c r="E58" s="31">
        <f>C58+D58</f>
        <v>4543919</v>
      </c>
    </row>
    <row r="59" spans="1:5" ht="15" customHeight="1" x14ac:dyDescent="0.2">
      <c r="A59" s="19" t="s">
        <v>85</v>
      </c>
      <c r="B59" s="20"/>
      <c r="C59" s="24">
        <f>C60+C63+C69+C71+C73+C76+C80</f>
        <v>37767278</v>
      </c>
      <c r="D59" s="24">
        <f>D60+D63+D69+D71+D73+D76+D80</f>
        <v>1384094</v>
      </c>
      <c r="E59" s="24">
        <f t="shared" ref="E59" si="17">E60+E63+E69+E71+E73+E76+E80</f>
        <v>39151372</v>
      </c>
    </row>
    <row r="60" spans="1:5" ht="15" customHeight="1" x14ac:dyDescent="0.2">
      <c r="A60" s="14" t="s">
        <v>86</v>
      </c>
      <c r="B60" s="14" t="s">
        <v>87</v>
      </c>
      <c r="C60" s="24">
        <f>C61+C62</f>
        <v>19051761</v>
      </c>
      <c r="D60" s="24">
        <f t="shared" ref="D60:E60" si="18">D61+D62</f>
        <v>82303</v>
      </c>
      <c r="E60" s="24">
        <f t="shared" si="18"/>
        <v>19134064</v>
      </c>
    </row>
    <row r="61" spans="1:5" ht="15" customHeight="1" x14ac:dyDescent="0.2">
      <c r="A61" s="15" t="s">
        <v>88</v>
      </c>
      <c r="B61" s="15" t="s">
        <v>89</v>
      </c>
      <c r="C61" s="24">
        <v>14970522</v>
      </c>
      <c r="D61" s="30">
        <f>20506+1300+310+3300+1200+5817+11032+2313-7622</f>
        <v>38156</v>
      </c>
      <c r="E61" s="30">
        <f>C61+D61</f>
        <v>15008678</v>
      </c>
    </row>
    <row r="62" spans="1:5" ht="29.25" customHeight="1" x14ac:dyDescent="0.2">
      <c r="A62" s="15" t="s">
        <v>90</v>
      </c>
      <c r="B62" s="15" t="s">
        <v>91</v>
      </c>
      <c r="C62" s="24">
        <v>4081239</v>
      </c>
      <c r="D62" s="30">
        <f>4837+73+1372+2603+36964-13-1689</f>
        <v>44147</v>
      </c>
      <c r="E62" s="30">
        <f>C62+D62</f>
        <v>4125386</v>
      </c>
    </row>
    <row r="63" spans="1:5" ht="20.100000000000001" customHeight="1" x14ac:dyDescent="0.2">
      <c r="A63" s="14" t="s">
        <v>92</v>
      </c>
      <c r="B63" s="14" t="s">
        <v>93</v>
      </c>
      <c r="C63" s="24">
        <f>C64+C65+C66+C67+C68</f>
        <v>7572527</v>
      </c>
      <c r="D63" s="24">
        <f t="shared" ref="D63:E63" si="19">D64+D65+D66+D67+D68</f>
        <v>78957</v>
      </c>
      <c r="E63" s="24">
        <f t="shared" si="19"/>
        <v>7651484</v>
      </c>
    </row>
    <row r="64" spans="1:5" ht="15" customHeight="1" x14ac:dyDescent="0.2">
      <c r="A64" s="15" t="s">
        <v>94</v>
      </c>
      <c r="B64" s="15" t="s">
        <v>95</v>
      </c>
      <c r="C64" s="24">
        <v>156001</v>
      </c>
      <c r="D64" s="30">
        <f>-7792-148-404-376-110-150-30</f>
        <v>-9010</v>
      </c>
      <c r="E64" s="30">
        <f>C64+D64</f>
        <v>146991</v>
      </c>
    </row>
    <row r="65" spans="1:5" ht="15" customHeight="1" x14ac:dyDescent="0.2">
      <c r="A65" s="15" t="s">
        <v>96</v>
      </c>
      <c r="B65" s="15" t="s">
        <v>97</v>
      </c>
      <c r="C65" s="24">
        <v>4051885</v>
      </c>
      <c r="D65" s="30">
        <f>10596+10000+550+8065+11668+6154+247+10435+2146+2468-946-3112-2958+650+452-937-5984+1556-3076-6739+2000+2200-1112-9923</f>
        <v>34400</v>
      </c>
      <c r="E65" s="30">
        <f t="shared" ref="E65:E68" si="20">C65+D65</f>
        <v>4086285</v>
      </c>
    </row>
    <row r="66" spans="1:5" ht="25.5" customHeight="1" x14ac:dyDescent="0.2">
      <c r="A66" s="15" t="s">
        <v>98</v>
      </c>
      <c r="B66" s="15" t="s">
        <v>99</v>
      </c>
      <c r="C66" s="24">
        <v>2994968</v>
      </c>
      <c r="D66" s="30">
        <f>6502+6500+4067-2320-751+1503-2875-2261+400-957-1324+18014+12497+691+2554-682+12089</f>
        <v>53647</v>
      </c>
      <c r="E66" s="30">
        <f t="shared" si="20"/>
        <v>3048615</v>
      </c>
    </row>
    <row r="67" spans="1:5" ht="12.75" customHeight="1" x14ac:dyDescent="0.2">
      <c r="A67" s="15" t="s">
        <v>100</v>
      </c>
      <c r="B67" s="15" t="s">
        <v>101</v>
      </c>
      <c r="C67" s="24">
        <v>17445</v>
      </c>
      <c r="D67" s="32">
        <f>-80</f>
        <v>-80</v>
      </c>
      <c r="E67" s="30">
        <f t="shared" si="20"/>
        <v>17365</v>
      </c>
    </row>
    <row r="68" spans="1:5" ht="15" customHeight="1" x14ac:dyDescent="0.2">
      <c r="A68" s="15" t="s">
        <v>102</v>
      </c>
      <c r="B68" s="15" t="s">
        <v>103</v>
      </c>
      <c r="C68" s="24">
        <v>352228</v>
      </c>
      <c r="D68" s="30">
        <v>0</v>
      </c>
      <c r="E68" s="30">
        <f t="shared" si="20"/>
        <v>352228</v>
      </c>
    </row>
    <row r="69" spans="1:5" ht="15" customHeight="1" x14ac:dyDescent="0.2">
      <c r="A69" s="14" t="s">
        <v>104</v>
      </c>
      <c r="B69" s="14" t="s">
        <v>105</v>
      </c>
      <c r="C69" s="24">
        <f>C70</f>
        <v>112942</v>
      </c>
      <c r="D69" s="24">
        <f t="shared" ref="D69:E69" si="21">D70</f>
        <v>2300</v>
      </c>
      <c r="E69" s="24">
        <f t="shared" si="21"/>
        <v>115242</v>
      </c>
    </row>
    <row r="70" spans="1:5" ht="25.5" customHeight="1" x14ac:dyDescent="0.2">
      <c r="A70" s="15" t="s">
        <v>106</v>
      </c>
      <c r="B70" s="15" t="s">
        <v>107</v>
      </c>
      <c r="C70" s="24">
        <v>112942</v>
      </c>
      <c r="D70" s="30">
        <f>1300+1000</f>
        <v>2300</v>
      </c>
      <c r="E70" s="30">
        <f>C70+D70</f>
        <v>115242</v>
      </c>
    </row>
    <row r="71" spans="1:5" ht="15" customHeight="1" x14ac:dyDescent="0.2">
      <c r="A71" s="14" t="s">
        <v>108</v>
      </c>
      <c r="B71" s="14" t="s">
        <v>109</v>
      </c>
      <c r="C71" s="24">
        <f>C72</f>
        <v>16059</v>
      </c>
      <c r="D71" s="24">
        <f t="shared" ref="D71:E71" si="22">D72</f>
        <v>0</v>
      </c>
      <c r="E71" s="24">
        <f t="shared" si="22"/>
        <v>16059</v>
      </c>
    </row>
    <row r="72" spans="1:5" ht="15" customHeight="1" x14ac:dyDescent="0.2">
      <c r="A72" s="15" t="s">
        <v>110</v>
      </c>
      <c r="B72" s="43" t="s">
        <v>111</v>
      </c>
      <c r="C72" s="24">
        <v>16059</v>
      </c>
      <c r="D72" s="30"/>
      <c r="E72" s="30">
        <f>C72+D72</f>
        <v>16059</v>
      </c>
    </row>
    <row r="73" spans="1:5" ht="15" customHeight="1" x14ac:dyDescent="0.2">
      <c r="A73" s="14" t="s">
        <v>112</v>
      </c>
      <c r="B73" s="14" t="s">
        <v>113</v>
      </c>
      <c r="C73" s="24">
        <f>C74+C75</f>
        <v>8933632</v>
      </c>
      <c r="D73" s="24">
        <f t="shared" ref="D73:E73" si="23">D74+D75</f>
        <v>1269742</v>
      </c>
      <c r="E73" s="24">
        <f t="shared" si="23"/>
        <v>10203374</v>
      </c>
    </row>
    <row r="74" spans="1:5" ht="22.5" customHeight="1" x14ac:dyDescent="0.2">
      <c r="A74" s="15" t="s">
        <v>114</v>
      </c>
      <c r="B74" s="17">
        <v>5100</v>
      </c>
      <c r="C74" s="24">
        <v>180522</v>
      </c>
      <c r="D74" s="30">
        <f>4700</f>
        <v>4700</v>
      </c>
      <c r="E74" s="30">
        <f>C74+D74</f>
        <v>185222</v>
      </c>
    </row>
    <row r="75" spans="1:5" ht="15" customHeight="1" x14ac:dyDescent="0.2">
      <c r="A75" s="15" t="s">
        <v>115</v>
      </c>
      <c r="B75" s="43" t="s">
        <v>116</v>
      </c>
      <c r="C75" s="24">
        <v>8753110</v>
      </c>
      <c r="D75" s="30">
        <f>364336+351198+107862+1046+400000+6792+2101+1609+658-650+2423+3199+5584+957+224-691+4335-2000+1824+850+3462+9923</f>
        <v>1265042</v>
      </c>
      <c r="E75" s="30">
        <f>C75+D75</f>
        <v>10018152</v>
      </c>
    </row>
    <row r="76" spans="1:5" ht="15" customHeight="1" x14ac:dyDescent="0.2">
      <c r="A76" s="14" t="s">
        <v>117</v>
      </c>
      <c r="B76" s="14" t="s">
        <v>118</v>
      </c>
      <c r="C76" s="24">
        <f>SUM(C77:C79)</f>
        <v>1256644</v>
      </c>
      <c r="D76" s="24">
        <f t="shared" ref="D76:E76" si="24">SUM(D77:D79)</f>
        <v>396</v>
      </c>
      <c r="E76" s="24">
        <f t="shared" si="24"/>
        <v>1257040</v>
      </c>
    </row>
    <row r="77" spans="1:5" ht="15" customHeight="1" x14ac:dyDescent="0.2">
      <c r="A77" s="15" t="s">
        <v>119</v>
      </c>
      <c r="B77" s="43">
        <v>6200</v>
      </c>
      <c r="C77" s="24">
        <v>821468</v>
      </c>
      <c r="D77" s="30">
        <f>396</f>
        <v>396</v>
      </c>
      <c r="E77" s="32">
        <f>C77+D77</f>
        <v>821864</v>
      </c>
    </row>
    <row r="78" spans="1:5" ht="15" customHeight="1" x14ac:dyDescent="0.2">
      <c r="A78" s="15" t="s">
        <v>120</v>
      </c>
      <c r="B78" s="17">
        <v>6300</v>
      </c>
      <c r="C78" s="24">
        <v>152753</v>
      </c>
      <c r="D78" s="30">
        <v>0</v>
      </c>
      <c r="E78" s="32">
        <f t="shared" ref="E78:E79" si="25">C78+D78</f>
        <v>152753</v>
      </c>
    </row>
    <row r="79" spans="1:5" ht="15" customHeight="1" x14ac:dyDescent="0.2">
      <c r="A79" s="15" t="s">
        <v>121</v>
      </c>
      <c r="B79" s="43">
        <v>6400</v>
      </c>
      <c r="C79" s="24">
        <v>282423</v>
      </c>
      <c r="D79" s="30">
        <v>0</v>
      </c>
      <c r="E79" s="32">
        <f t="shared" si="25"/>
        <v>282423</v>
      </c>
    </row>
    <row r="80" spans="1:5" ht="30" customHeight="1" x14ac:dyDescent="0.2">
      <c r="A80" s="14" t="s">
        <v>122</v>
      </c>
      <c r="B80" s="14" t="s">
        <v>123</v>
      </c>
      <c r="C80" s="24">
        <f>C81+C82+C83</f>
        <v>823713</v>
      </c>
      <c r="D80" s="24">
        <f t="shared" ref="D80:E80" si="26">D81+D82+D83</f>
        <v>-49604</v>
      </c>
      <c r="E80" s="24">
        <f t="shared" si="26"/>
        <v>774109</v>
      </c>
    </row>
    <row r="81" spans="1:5" ht="15" customHeight="1" x14ac:dyDescent="0.2">
      <c r="A81" s="15" t="s">
        <v>124</v>
      </c>
      <c r="B81" s="15" t="s">
        <v>125</v>
      </c>
      <c r="C81" s="24">
        <v>704968</v>
      </c>
      <c r="D81" s="30">
        <f>-50000+396</f>
        <v>-49604</v>
      </c>
      <c r="E81" s="30">
        <f>C81+D81</f>
        <v>655364</v>
      </c>
    </row>
    <row r="82" spans="1:5" ht="15" customHeight="1" x14ac:dyDescent="0.2">
      <c r="A82" s="15" t="s">
        <v>126</v>
      </c>
      <c r="B82" s="15" t="s">
        <v>127</v>
      </c>
      <c r="C82" s="24">
        <v>644</v>
      </c>
      <c r="D82" s="30"/>
      <c r="E82" s="30">
        <f t="shared" ref="E82:E83" si="27">C82+D82</f>
        <v>644</v>
      </c>
    </row>
    <row r="83" spans="1:5" ht="12.75" customHeight="1" x14ac:dyDescent="0.2">
      <c r="A83" s="15" t="s">
        <v>128</v>
      </c>
      <c r="B83" s="15" t="s">
        <v>129</v>
      </c>
      <c r="C83" s="24">
        <v>118101</v>
      </c>
      <c r="D83" s="30"/>
      <c r="E83" s="30">
        <f t="shared" si="27"/>
        <v>118101</v>
      </c>
    </row>
    <row r="84" spans="1:5" ht="24.75" customHeight="1" x14ac:dyDescent="0.2">
      <c r="A84" s="21"/>
      <c r="B84" s="21"/>
      <c r="C84" s="27"/>
      <c r="D84" s="30"/>
      <c r="E84" s="30"/>
    </row>
    <row r="85" spans="1:5" ht="15" customHeight="1" x14ac:dyDescent="0.2">
      <c r="A85" s="18" t="s">
        <v>130</v>
      </c>
      <c r="B85" s="14" t="s">
        <v>65</v>
      </c>
      <c r="C85" s="24">
        <f>C16-C48</f>
        <v>-6543899</v>
      </c>
      <c r="D85" s="24">
        <f>D16-D48</f>
        <v>-645297</v>
      </c>
      <c r="E85" s="24">
        <f t="shared" ref="E85" si="28">E16-E48</f>
        <v>-7189196</v>
      </c>
    </row>
    <row r="86" spans="1:5" ht="15" customHeight="1" x14ac:dyDescent="0.2">
      <c r="A86" s="18" t="s">
        <v>131</v>
      </c>
      <c r="B86" s="14" t="s">
        <v>65</v>
      </c>
      <c r="C86" s="26">
        <f>C87+C92</f>
        <v>6543899</v>
      </c>
      <c r="D86" s="26">
        <f>D87+D92</f>
        <v>645297</v>
      </c>
      <c r="E86" s="26">
        <f t="shared" ref="E86" si="29">E87+E92</f>
        <v>7189196</v>
      </c>
    </row>
    <row r="87" spans="1:5" s="6" customFormat="1" ht="15" customHeight="1" x14ac:dyDescent="0.2">
      <c r="A87" s="14" t="s">
        <v>132</v>
      </c>
      <c r="B87" s="14" t="s">
        <v>133</v>
      </c>
      <c r="C87" s="26">
        <f>C88+C89</f>
        <v>3292875</v>
      </c>
      <c r="D87" s="26">
        <f t="shared" ref="D87" si="30">D88+D89</f>
        <v>-61331</v>
      </c>
      <c r="E87" s="26">
        <f>E88+E89</f>
        <v>3231544</v>
      </c>
    </row>
    <row r="88" spans="1:5" s="7" customFormat="1" ht="15" customHeight="1" x14ac:dyDescent="0.2">
      <c r="A88" s="14" t="s">
        <v>134</v>
      </c>
      <c r="B88" s="14" t="s">
        <v>135</v>
      </c>
      <c r="C88" s="26">
        <v>5222</v>
      </c>
      <c r="D88" s="33"/>
      <c r="E88" s="34">
        <f>C88+D88</f>
        <v>5222</v>
      </c>
    </row>
    <row r="89" spans="1:5" s="8" customFormat="1" ht="15" customHeight="1" x14ac:dyDescent="0.2">
      <c r="A89" s="14" t="s">
        <v>136</v>
      </c>
      <c r="B89" s="14" t="s">
        <v>137</v>
      </c>
      <c r="C89" s="26">
        <f>C90-C91</f>
        <v>3287653</v>
      </c>
      <c r="D89" s="26">
        <f t="shared" ref="D89:E89" si="31">D90-D91</f>
        <v>-61331</v>
      </c>
      <c r="E89" s="26">
        <f t="shared" si="31"/>
        <v>3226322</v>
      </c>
    </row>
    <row r="90" spans="1:5" ht="15" customHeight="1" x14ac:dyDescent="0.2">
      <c r="A90" s="14" t="s">
        <v>138</v>
      </c>
      <c r="B90" s="14" t="s">
        <v>139</v>
      </c>
      <c r="C90" s="26">
        <v>3883671</v>
      </c>
      <c r="D90" s="30"/>
      <c r="E90" s="31">
        <f>C90+D90</f>
        <v>3883671</v>
      </c>
    </row>
    <row r="91" spans="1:5" ht="15" customHeight="1" x14ac:dyDescent="0.2">
      <c r="A91" s="14" t="s">
        <v>140</v>
      </c>
      <c r="B91" s="14" t="s">
        <v>141</v>
      </c>
      <c r="C91" s="26">
        <v>596018</v>
      </c>
      <c r="D91" s="30">
        <v>61331</v>
      </c>
      <c r="E91" s="31">
        <f>C91+D91</f>
        <v>657349</v>
      </c>
    </row>
    <row r="92" spans="1:5" ht="15" customHeight="1" x14ac:dyDescent="0.2">
      <c r="A92" s="14" t="s">
        <v>142</v>
      </c>
      <c r="B92" s="14" t="s">
        <v>143</v>
      </c>
      <c r="C92" s="26">
        <f>C93-C94</f>
        <v>3251024</v>
      </c>
      <c r="D92" s="26">
        <f t="shared" ref="D92:E92" si="32">D93-D94</f>
        <v>706628</v>
      </c>
      <c r="E92" s="26">
        <f t="shared" si="32"/>
        <v>3957652</v>
      </c>
    </row>
    <row r="93" spans="1:5" ht="15" customHeight="1" x14ac:dyDescent="0.2">
      <c r="A93" s="14" t="s">
        <v>144</v>
      </c>
      <c r="B93" s="14" t="s">
        <v>145</v>
      </c>
      <c r="C93" s="26">
        <v>5045281</v>
      </c>
      <c r="D93" s="30">
        <f>207336+400000+51738+91683</f>
        <v>750757</v>
      </c>
      <c r="E93" s="31">
        <f>C93+D93</f>
        <v>5796038</v>
      </c>
    </row>
    <row r="94" spans="1:5" ht="25.5" customHeight="1" x14ac:dyDescent="0.2">
      <c r="A94" s="14" t="s">
        <v>146</v>
      </c>
      <c r="B94" s="14" t="s">
        <v>147</v>
      </c>
      <c r="C94" s="26">
        <v>1794257</v>
      </c>
      <c r="D94" s="30">
        <v>44129</v>
      </c>
      <c r="E94" s="31">
        <f>C94+D94</f>
        <v>1838386</v>
      </c>
    </row>
    <row r="95" spans="1:5" ht="24.75" customHeight="1" x14ac:dyDescent="0.2">
      <c r="A95" s="2" t="s">
        <v>65</v>
      </c>
      <c r="B95" s="2"/>
    </row>
    <row r="96" spans="1:5" ht="15" customHeight="1" x14ac:dyDescent="0.2">
      <c r="A96" s="2"/>
      <c r="B96" s="2"/>
    </row>
    <row r="97" spans="1:2" ht="15" customHeight="1" x14ac:dyDescent="0.2">
      <c r="A97" s="2"/>
      <c r="B97" s="2"/>
    </row>
    <row r="98" spans="1:2" ht="15" customHeight="1" x14ac:dyDescent="0.2">
      <c r="A98" s="2"/>
      <c r="B98" s="2"/>
    </row>
    <row r="99" spans="1:2" ht="15" customHeight="1" x14ac:dyDescent="0.2">
      <c r="A99" s="2"/>
      <c r="B99" s="2"/>
    </row>
    <row r="100" spans="1:2" ht="15" customHeight="1" x14ac:dyDescent="0.2">
      <c r="A100" s="2"/>
      <c r="B100" s="2"/>
    </row>
    <row r="101" spans="1:2" ht="15" customHeight="1" x14ac:dyDescent="0.2">
      <c r="A101" s="2"/>
      <c r="B101" s="2"/>
    </row>
  </sheetData>
  <mergeCells count="8">
    <mergeCell ref="A98:B98"/>
    <mergeCell ref="A99:B99"/>
    <mergeCell ref="A100:B100"/>
    <mergeCell ref="A101:B101"/>
    <mergeCell ref="A13:C13"/>
    <mergeCell ref="A95:B95"/>
    <mergeCell ref="A96:B96"/>
    <mergeCell ref="A97:B97"/>
  </mergeCells>
  <pageMargins left="0" right="0" top="0.98425196850393704" bottom="0.98425196850393704" header="0.51181102362204722" footer="0.51181102362204722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cp:keywords/>
  <dc:description/>
  <cp:lastModifiedBy>Iluta Mezule</cp:lastModifiedBy>
  <cp:lastPrinted>2021-10-25T08:28:15Z</cp:lastPrinted>
  <dcterms:created xsi:type="dcterms:W3CDTF">2021-10-19T19:30:32Z</dcterms:created>
  <dcterms:modified xsi:type="dcterms:W3CDTF">2021-12-28T12:44:17Z</dcterms:modified>
  <cp:category/>
</cp:coreProperties>
</file>